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codeName="ThisWorkbook" defaultThemeVersion="124226"/>
  <mc:AlternateContent xmlns:mc="http://schemas.openxmlformats.org/markup-compatibility/2006">
    <mc:Choice Requires="x15">
      <x15ac:absPath xmlns:x15ac="http://schemas.microsoft.com/office/spreadsheetml/2010/11/ac" url="/Users/crsavl/iCloud Drive (Archive)/Documents/CLIENT FOLDERS/CURRENT CLIENTS/Headwaters Environmental (Forest Business Alliance)/FBA Templates/Final Versions Posted on FBA Website/March 2026/"/>
    </mc:Choice>
  </mc:AlternateContent>
  <xr:revisionPtr revIDLastSave="0" documentId="13_ncr:1_{5FD33C47-93CA-8646-B75A-8A00F4FA459A}" xr6:coauthVersionLast="47" xr6:coauthVersionMax="47" xr10:uidLastSave="{00000000-0000-0000-0000-000000000000}"/>
  <bookViews>
    <workbookView xWindow="6160" yWindow="680" windowWidth="29820" windowHeight="21460" tabRatio="704" xr2:uid="{00000000-000D-0000-FFFF-FFFF00000000}"/>
  </bookViews>
  <sheets>
    <sheet name="1. Instructions - READ FIRST" sheetId="46" r:id="rId1"/>
    <sheet name="2. NOFO Overview" sheetId="36" r:id="rId2"/>
    <sheet name="3. Detailed Budget" sheetId="32" r:id="rId3"/>
    <sheet name="4. Summary Budget" sheetId="22" r:id="rId4"/>
    <sheet name="5. Application Budget Tables" sheetId="45" r:id="rId5"/>
    <sheet name="6. SF-424A Worksheet" sheetId="43" r:id="rId6"/>
    <sheet name="Menus" sheetId="37" r:id="rId7"/>
  </sheets>
  <definedNames>
    <definedName name="ActDes" localSheetId="2">#REF!</definedName>
    <definedName name="ActDes">#REF!</definedName>
    <definedName name="Activities" localSheetId="2">#REF!</definedName>
    <definedName name="Activities">#REF!</definedName>
    <definedName name="Activity" localSheetId="2">#REF!</definedName>
    <definedName name="Activity">#REF!</definedName>
    <definedName name="ActivityLink" localSheetId="2">#REF!</definedName>
    <definedName name="ActivityLink">#REF!</definedName>
    <definedName name="Beneficiaries" localSheetId="2">#REF!</definedName>
    <definedName name="Beneficiaries">#REF!</definedName>
    <definedName name="Commodities">#REF!</definedName>
    <definedName name="Construction" localSheetId="2">#REF!</definedName>
    <definedName name="Construction">#REF!</definedName>
    <definedName name="Countries">#REF!</definedName>
    <definedName name="Distribution" localSheetId="2">#REF!</definedName>
    <definedName name="Distribution">#REF!</definedName>
    <definedName name="ET">#REF!</definedName>
    <definedName name="ExpType" localSheetId="2">#REF!</definedName>
    <definedName name="ExpType">#REF!</definedName>
    <definedName name="FullAct">#REF!</definedName>
    <definedName name="Indicator">#REF!</definedName>
    <definedName name="Location" localSheetId="2">#REF!</definedName>
    <definedName name="Location">#REF!</definedName>
    <definedName name="PartnerBudget">#REF!</definedName>
    <definedName name="PT">#REF!</definedName>
    <definedName name="Result" localSheetId="2">#REF!</definedName>
    <definedName name="Result">#REF!</definedName>
    <definedName name="ResultLink" localSheetId="2">#REF!</definedName>
    <definedName name="ResultLink">#REF!</definedName>
    <definedName name="Total_Cost" localSheetId="2">#REF!</definedName>
    <definedName name="Total_Cost">#REF!</definedName>
    <definedName name="TotCost" localSheetId="2">#REF!</definedName>
    <definedName name="TotCost">#REF!</definedName>
    <definedName name="Usage">#REF!</definedName>
    <definedName name="ValidActivities">#REF!</definedName>
    <definedName name="Validbenes">#REF!</definedName>
    <definedName name="Valid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3" l="1"/>
  <c r="A1" i="45"/>
  <c r="A1" i="32"/>
  <c r="A2" i="43"/>
  <c r="A2" i="45"/>
  <c r="A2" i="22"/>
  <c r="A2" i="32"/>
  <c r="A2" i="36"/>
  <c r="E31" i="45"/>
  <c r="F31" i="45" s="1"/>
  <c r="F36" i="45"/>
  <c r="F40" i="45"/>
  <c r="F39" i="45"/>
  <c r="F38" i="45"/>
  <c r="F37" i="45"/>
  <c r="F35" i="45"/>
  <c r="F34" i="45"/>
  <c r="F33" i="45"/>
  <c r="F32" i="45"/>
  <c r="D41" i="45"/>
  <c r="E14" i="45"/>
  <c r="E15" i="45"/>
  <c r="E16" i="45"/>
  <c r="E17" i="45"/>
  <c r="E18" i="45"/>
  <c r="D14" i="45"/>
  <c r="D15" i="45"/>
  <c r="D16" i="45"/>
  <c r="D17" i="45"/>
  <c r="D18" i="45"/>
  <c r="C13" i="45"/>
  <c r="C14" i="45"/>
  <c r="C15" i="45"/>
  <c r="C16" i="45"/>
  <c r="C18" i="45"/>
  <c r="E41" i="45" l="1"/>
  <c r="F46" i="43"/>
  <c r="G46" i="43"/>
  <c r="H38" i="43"/>
  <c r="D33" i="43"/>
  <c r="D32" i="43"/>
  <c r="H32" i="43" s="1"/>
  <c r="D31" i="43"/>
  <c r="D30" i="43"/>
  <c r="D29" i="43"/>
  <c r="H29" i="43" s="1"/>
  <c r="D25" i="43"/>
  <c r="E34" i="43"/>
  <c r="F34" i="43"/>
  <c r="H18" i="43"/>
  <c r="H19" i="43"/>
  <c r="H20" i="43"/>
  <c r="E21" i="43"/>
  <c r="D21" i="43"/>
  <c r="V125" i="32"/>
  <c r="Q125" i="32"/>
  <c r="X139" i="32"/>
  <c r="V139" i="32"/>
  <c r="Y139" i="32" s="1"/>
  <c r="S139" i="32"/>
  <c r="Q139" i="32"/>
  <c r="O139" i="32"/>
  <c r="M139" i="32"/>
  <c r="K139" i="32"/>
  <c r="I139" i="32"/>
  <c r="G139" i="32"/>
  <c r="E139" i="32"/>
  <c r="X138" i="32"/>
  <c r="Y138" i="32" s="1"/>
  <c r="V138" i="32"/>
  <c r="S138" i="32"/>
  <c r="Q138" i="32"/>
  <c r="O138" i="32"/>
  <c r="M138" i="32"/>
  <c r="K138" i="32"/>
  <c r="I138" i="32"/>
  <c r="G138" i="32"/>
  <c r="E138" i="32"/>
  <c r="Y137" i="32"/>
  <c r="X137" i="32"/>
  <c r="V137" i="32"/>
  <c r="S137" i="32"/>
  <c r="Q137" i="32"/>
  <c r="O137" i="32"/>
  <c r="M137" i="32"/>
  <c r="K137" i="32"/>
  <c r="I137" i="32"/>
  <c r="G137" i="32"/>
  <c r="E137" i="32"/>
  <c r="X136" i="32"/>
  <c r="V136" i="32"/>
  <c r="Y136" i="32" s="1"/>
  <c r="S136" i="32"/>
  <c r="Q136" i="32"/>
  <c r="O136" i="32"/>
  <c r="M136" i="32"/>
  <c r="K136" i="32"/>
  <c r="I136" i="32"/>
  <c r="G136" i="32"/>
  <c r="E136" i="32"/>
  <c r="X135" i="32"/>
  <c r="V135" i="32"/>
  <c r="S135" i="32"/>
  <c r="Q135" i="32"/>
  <c r="O135" i="32"/>
  <c r="M135" i="32"/>
  <c r="K135" i="32"/>
  <c r="I135" i="32"/>
  <c r="G135" i="32"/>
  <c r="E135" i="32"/>
  <c r="X134" i="32"/>
  <c r="Y134" i="32" s="1"/>
  <c r="V134" i="32"/>
  <c r="S134" i="32"/>
  <c r="Q134" i="32"/>
  <c r="O134" i="32"/>
  <c r="M134" i="32"/>
  <c r="K134" i="32"/>
  <c r="I134" i="32"/>
  <c r="G134" i="32"/>
  <c r="E134" i="32"/>
  <c r="X133" i="32"/>
  <c r="V133" i="32"/>
  <c r="Y133" i="32" s="1"/>
  <c r="S133" i="32"/>
  <c r="Q133" i="32"/>
  <c r="O133" i="32"/>
  <c r="M133" i="32"/>
  <c r="K133" i="32"/>
  <c r="I133" i="32"/>
  <c r="G133" i="32"/>
  <c r="E133" i="32"/>
  <c r="X132" i="32"/>
  <c r="V132" i="32"/>
  <c r="Y132" i="32" s="1"/>
  <c r="S132" i="32"/>
  <c r="Q132" i="32"/>
  <c r="O132" i="32"/>
  <c r="M132" i="32"/>
  <c r="K132" i="32"/>
  <c r="I132" i="32"/>
  <c r="G132" i="32"/>
  <c r="E132" i="32"/>
  <c r="T132" i="32" s="1"/>
  <c r="X131" i="32"/>
  <c r="V131" i="32"/>
  <c r="S131" i="32"/>
  <c r="Q131" i="32"/>
  <c r="O131" i="32"/>
  <c r="M131" i="32"/>
  <c r="K131" i="32"/>
  <c r="I131" i="32"/>
  <c r="G131" i="32"/>
  <c r="E131" i="32"/>
  <c r="X130" i="32"/>
  <c r="Y130" i="32" s="1"/>
  <c r="V130" i="32"/>
  <c r="S130" i="32"/>
  <c r="Q130" i="32"/>
  <c r="O130" i="32"/>
  <c r="M130" i="32"/>
  <c r="K130" i="32"/>
  <c r="I130" i="32"/>
  <c r="G130" i="32"/>
  <c r="E130" i="32"/>
  <c r="X129" i="32"/>
  <c r="V129" i="32"/>
  <c r="Y129" i="32" s="1"/>
  <c r="S129" i="32"/>
  <c r="Q129" i="32"/>
  <c r="O129" i="32"/>
  <c r="M129" i="32"/>
  <c r="K129" i="32"/>
  <c r="I129" i="32"/>
  <c r="G129" i="32"/>
  <c r="E129" i="32"/>
  <c r="X128" i="32"/>
  <c r="V128" i="32"/>
  <c r="S128" i="32"/>
  <c r="Q128" i="32"/>
  <c r="O128" i="32"/>
  <c r="M128" i="32"/>
  <c r="K128" i="32"/>
  <c r="I128" i="32"/>
  <c r="G128" i="32"/>
  <c r="E128" i="32"/>
  <c r="X127" i="32"/>
  <c r="V127" i="32"/>
  <c r="Y127" i="32" s="1"/>
  <c r="S127" i="32"/>
  <c r="Q127" i="32"/>
  <c r="O127" i="32"/>
  <c r="M127" i="32"/>
  <c r="K127" i="32"/>
  <c r="I127" i="32"/>
  <c r="G127" i="32"/>
  <c r="E127" i="32"/>
  <c r="X126" i="32"/>
  <c r="V126" i="32"/>
  <c r="S126" i="32"/>
  <c r="Q126" i="32"/>
  <c r="O126" i="32"/>
  <c r="M126" i="32"/>
  <c r="K126" i="32"/>
  <c r="I126" i="32"/>
  <c r="G126" i="32"/>
  <c r="E126" i="32"/>
  <c r="S125" i="32"/>
  <c r="O125" i="32"/>
  <c r="M125" i="32"/>
  <c r="K125" i="32"/>
  <c r="I125" i="32"/>
  <c r="G125" i="32"/>
  <c r="E125" i="32"/>
  <c r="AB108" i="32"/>
  <c r="W108" i="32"/>
  <c r="R108" i="32"/>
  <c r="R107" i="32"/>
  <c r="N108" i="32"/>
  <c r="AB89" i="32"/>
  <c r="Z89" i="32"/>
  <c r="W89" i="32"/>
  <c r="U89" i="32"/>
  <c r="N89" i="32"/>
  <c r="L89" i="32"/>
  <c r="M89" i="32" s="1"/>
  <c r="R89" i="32"/>
  <c r="P89" i="32"/>
  <c r="AB107" i="32"/>
  <c r="Z107" i="32"/>
  <c r="W107" i="32"/>
  <c r="U107" i="32"/>
  <c r="P107" i="32"/>
  <c r="Q107" i="32" s="1"/>
  <c r="N107" i="32"/>
  <c r="L107" i="32"/>
  <c r="C34" i="32"/>
  <c r="Q91" i="32"/>
  <c r="M72" i="32"/>
  <c r="V53" i="32"/>
  <c r="Q53" i="32"/>
  <c r="E53" i="32"/>
  <c r="G53" i="32"/>
  <c r="R15" i="32"/>
  <c r="P15" i="32"/>
  <c r="P34" i="32" s="1"/>
  <c r="N15" i="32"/>
  <c r="L15" i="32"/>
  <c r="J15" i="32"/>
  <c r="K15" i="32" s="1"/>
  <c r="H15" i="32"/>
  <c r="I15" i="32" s="1"/>
  <c r="F15" i="32"/>
  <c r="D15" i="32"/>
  <c r="S157" i="32"/>
  <c r="Q157" i="32"/>
  <c r="S156" i="32"/>
  <c r="Q156" i="32"/>
  <c r="S155" i="32"/>
  <c r="Q155" i="32"/>
  <c r="S154" i="32"/>
  <c r="Q154" i="32"/>
  <c r="S153" i="32"/>
  <c r="Q153" i="32"/>
  <c r="S152" i="32"/>
  <c r="Q152" i="32"/>
  <c r="S151" i="32"/>
  <c r="Q151" i="32"/>
  <c r="S150" i="32"/>
  <c r="Q150" i="32"/>
  <c r="S149" i="32"/>
  <c r="Q149" i="32"/>
  <c r="S148" i="32"/>
  <c r="Q148" i="32"/>
  <c r="S147" i="32"/>
  <c r="Q147" i="32"/>
  <c r="S146" i="32"/>
  <c r="Q146" i="32"/>
  <c r="S145" i="32"/>
  <c r="Q145" i="32"/>
  <c r="S144" i="32"/>
  <c r="Q144" i="32"/>
  <c r="S143" i="32"/>
  <c r="Q143" i="32"/>
  <c r="S121" i="32"/>
  <c r="Q121" i="32"/>
  <c r="S120" i="32"/>
  <c r="Q120" i="32"/>
  <c r="S119" i="32"/>
  <c r="Q119" i="32"/>
  <c r="S118" i="32"/>
  <c r="Q118" i="32"/>
  <c r="S117" i="32"/>
  <c r="Q117" i="32"/>
  <c r="S116" i="32"/>
  <c r="Q116" i="32"/>
  <c r="S115" i="32"/>
  <c r="Q115" i="32"/>
  <c r="S114" i="32"/>
  <c r="Q114" i="32"/>
  <c r="S113" i="32"/>
  <c r="Q113" i="32"/>
  <c r="S112" i="32"/>
  <c r="Q112" i="32"/>
  <c r="S111" i="32"/>
  <c r="Q111" i="32"/>
  <c r="S110" i="32"/>
  <c r="Q110" i="32"/>
  <c r="S109" i="32"/>
  <c r="Q109" i="32"/>
  <c r="Q108" i="32"/>
  <c r="S107" i="32"/>
  <c r="S103" i="32"/>
  <c r="Q103" i="32"/>
  <c r="S102" i="32"/>
  <c r="Q102" i="32"/>
  <c r="S101" i="32"/>
  <c r="Q101" i="32"/>
  <c r="S100" i="32"/>
  <c r="Q100" i="32"/>
  <c r="S99" i="32"/>
  <c r="Q99" i="32"/>
  <c r="S98" i="32"/>
  <c r="Q98" i="32"/>
  <c r="S97" i="32"/>
  <c r="Q97" i="32"/>
  <c r="S96" i="32"/>
  <c r="Q96" i="32"/>
  <c r="S95" i="32"/>
  <c r="Q95" i="32"/>
  <c r="S94" i="32"/>
  <c r="Q94" i="32"/>
  <c r="S93" i="32"/>
  <c r="Q93" i="32"/>
  <c r="S92" i="32"/>
  <c r="Q92" i="32"/>
  <c r="S91" i="32"/>
  <c r="S90" i="32"/>
  <c r="Q90" i="32"/>
  <c r="S89" i="32"/>
  <c r="Q89" i="32"/>
  <c r="S85" i="32"/>
  <c r="Q85" i="32"/>
  <c r="S84" i="32"/>
  <c r="Q84" i="32"/>
  <c r="S83" i="32"/>
  <c r="Q83" i="32"/>
  <c r="S82" i="32"/>
  <c r="Q82" i="32"/>
  <c r="S81" i="32"/>
  <c r="Q81" i="32"/>
  <c r="S80" i="32"/>
  <c r="Q80" i="32"/>
  <c r="S79" i="32"/>
  <c r="Q79" i="32"/>
  <c r="S78" i="32"/>
  <c r="Q78" i="32"/>
  <c r="S77" i="32"/>
  <c r="Q77" i="32"/>
  <c r="S76" i="32"/>
  <c r="Q76" i="32"/>
  <c r="S75" i="32"/>
  <c r="Q75" i="32"/>
  <c r="S74" i="32"/>
  <c r="Q74" i="32"/>
  <c r="S73" i="32"/>
  <c r="Q73" i="32"/>
  <c r="S72" i="32"/>
  <c r="Q72" i="32"/>
  <c r="S71" i="32"/>
  <c r="Q71" i="32"/>
  <c r="S67" i="32"/>
  <c r="Q67" i="32"/>
  <c r="S66" i="32"/>
  <c r="Q66" i="32"/>
  <c r="S65" i="32"/>
  <c r="Q65" i="32"/>
  <c r="S64" i="32"/>
  <c r="Q64" i="32"/>
  <c r="S63" i="32"/>
  <c r="Q63" i="32"/>
  <c r="S62" i="32"/>
  <c r="Q62" i="32"/>
  <c r="S61" i="32"/>
  <c r="Q61" i="32"/>
  <c r="S60" i="32"/>
  <c r="Q60" i="32"/>
  <c r="S59" i="32"/>
  <c r="Q59" i="32"/>
  <c r="S58" i="32"/>
  <c r="Q58" i="32"/>
  <c r="S57" i="32"/>
  <c r="Q57" i="32"/>
  <c r="S56" i="32"/>
  <c r="Q56" i="32"/>
  <c r="S55" i="32"/>
  <c r="Q55" i="32"/>
  <c r="S54" i="32"/>
  <c r="Q54" i="32"/>
  <c r="S53" i="32"/>
  <c r="R49" i="32"/>
  <c r="P49" i="32"/>
  <c r="R48" i="32"/>
  <c r="P48" i="32"/>
  <c r="R47" i="32"/>
  <c r="P47" i="32"/>
  <c r="R46" i="32"/>
  <c r="P46" i="32"/>
  <c r="R45" i="32"/>
  <c r="P45" i="32"/>
  <c r="R44" i="32"/>
  <c r="P44" i="32"/>
  <c r="R43" i="32"/>
  <c r="P43" i="32"/>
  <c r="R42" i="32"/>
  <c r="P42" i="32"/>
  <c r="R41" i="32"/>
  <c r="P41" i="32"/>
  <c r="R40" i="32"/>
  <c r="P40" i="32"/>
  <c r="R39" i="32"/>
  <c r="P39" i="32"/>
  <c r="R38" i="32"/>
  <c r="P38" i="32"/>
  <c r="R37" i="32"/>
  <c r="P37" i="32"/>
  <c r="R36" i="32"/>
  <c r="P36" i="32"/>
  <c r="R35" i="32"/>
  <c r="P35" i="32"/>
  <c r="S30" i="32"/>
  <c r="Q30" i="32"/>
  <c r="S29" i="32"/>
  <c r="Q29" i="32"/>
  <c r="S28" i="32"/>
  <c r="Q28" i="32"/>
  <c r="S27" i="32"/>
  <c r="Q27" i="32"/>
  <c r="S26" i="32"/>
  <c r="Q26" i="32"/>
  <c r="S25" i="32"/>
  <c r="Q25" i="32"/>
  <c r="S24" i="32"/>
  <c r="Q24" i="32"/>
  <c r="S23" i="32"/>
  <c r="Q23" i="32"/>
  <c r="S22" i="32"/>
  <c r="Q22" i="32"/>
  <c r="S21" i="32"/>
  <c r="Q21" i="32"/>
  <c r="S20" i="32"/>
  <c r="Q20" i="32"/>
  <c r="S19" i="32"/>
  <c r="Q19" i="32"/>
  <c r="S18" i="32"/>
  <c r="Q18" i="32"/>
  <c r="S17" i="32"/>
  <c r="Q17" i="32"/>
  <c r="S16" i="32"/>
  <c r="Q16" i="32"/>
  <c r="O157" i="32"/>
  <c r="M157" i="32"/>
  <c r="O156" i="32"/>
  <c r="M156" i="32"/>
  <c r="O155" i="32"/>
  <c r="M155" i="32"/>
  <c r="O154" i="32"/>
  <c r="M154" i="32"/>
  <c r="O153" i="32"/>
  <c r="M153" i="32"/>
  <c r="O152" i="32"/>
  <c r="M152" i="32"/>
  <c r="O151" i="32"/>
  <c r="M151" i="32"/>
  <c r="O150" i="32"/>
  <c r="M150" i="32"/>
  <c r="O149" i="32"/>
  <c r="M149" i="32"/>
  <c r="O148" i="32"/>
  <c r="M148" i="32"/>
  <c r="O147" i="32"/>
  <c r="M147" i="32"/>
  <c r="O146" i="32"/>
  <c r="M146" i="32"/>
  <c r="O145" i="32"/>
  <c r="M145" i="32"/>
  <c r="O144" i="32"/>
  <c r="M144" i="32"/>
  <c r="O143" i="32"/>
  <c r="M143" i="32"/>
  <c r="O121" i="32"/>
  <c r="M121" i="32"/>
  <c r="O120" i="32"/>
  <c r="M120" i="32"/>
  <c r="O119" i="32"/>
  <c r="M119" i="32"/>
  <c r="O118" i="32"/>
  <c r="M118" i="32"/>
  <c r="O117" i="32"/>
  <c r="M117" i="32"/>
  <c r="O116" i="32"/>
  <c r="M116" i="32"/>
  <c r="O115" i="32"/>
  <c r="M115" i="32"/>
  <c r="O114" i="32"/>
  <c r="M114" i="32"/>
  <c r="O113" i="32"/>
  <c r="M113" i="32"/>
  <c r="O112" i="32"/>
  <c r="M112" i="32"/>
  <c r="O111" i="32"/>
  <c r="M111" i="32"/>
  <c r="O110" i="32"/>
  <c r="M110" i="32"/>
  <c r="O109" i="32"/>
  <c r="M109" i="32"/>
  <c r="O108" i="32"/>
  <c r="M108" i="32"/>
  <c r="O107" i="32"/>
  <c r="M107" i="32"/>
  <c r="O103" i="32"/>
  <c r="M103" i="32"/>
  <c r="O102" i="32"/>
  <c r="M102" i="32"/>
  <c r="O101" i="32"/>
  <c r="M101" i="32"/>
  <c r="O100" i="32"/>
  <c r="M100" i="32"/>
  <c r="O99" i="32"/>
  <c r="M99" i="32"/>
  <c r="O98" i="32"/>
  <c r="M98" i="32"/>
  <c r="O97" i="32"/>
  <c r="M97" i="32"/>
  <c r="O96" i="32"/>
  <c r="M96" i="32"/>
  <c r="O95" i="32"/>
  <c r="M95" i="32"/>
  <c r="O94" i="32"/>
  <c r="M94" i="32"/>
  <c r="O93" i="32"/>
  <c r="M93" i="32"/>
  <c r="O92" i="32"/>
  <c r="M92" i="32"/>
  <c r="O91" i="32"/>
  <c r="M91" i="32"/>
  <c r="O90" i="32"/>
  <c r="M90" i="32"/>
  <c r="O89" i="32"/>
  <c r="O85" i="32"/>
  <c r="M85" i="32"/>
  <c r="O84" i="32"/>
  <c r="M84" i="32"/>
  <c r="O83" i="32"/>
  <c r="M83" i="32"/>
  <c r="O82" i="32"/>
  <c r="M82" i="32"/>
  <c r="O81" i="32"/>
  <c r="M81" i="32"/>
  <c r="O80" i="32"/>
  <c r="M80" i="32"/>
  <c r="O79" i="32"/>
  <c r="M79" i="32"/>
  <c r="O78" i="32"/>
  <c r="M78" i="32"/>
  <c r="O77" i="32"/>
  <c r="M77" i="32"/>
  <c r="O76" i="32"/>
  <c r="M76" i="32"/>
  <c r="O75" i="32"/>
  <c r="M75" i="32"/>
  <c r="O74" i="32"/>
  <c r="M74" i="32"/>
  <c r="O73" i="32"/>
  <c r="M73" i="32"/>
  <c r="O72" i="32"/>
  <c r="O71" i="32"/>
  <c r="M71" i="32"/>
  <c r="L68" i="32"/>
  <c r="O67" i="32"/>
  <c r="M67" i="32"/>
  <c r="O66" i="32"/>
  <c r="M66" i="32"/>
  <c r="O65" i="32"/>
  <c r="M65" i="32"/>
  <c r="O64" i="32"/>
  <c r="M64" i="32"/>
  <c r="O63" i="32"/>
  <c r="M63" i="32"/>
  <c r="O62" i="32"/>
  <c r="M62" i="32"/>
  <c r="O61" i="32"/>
  <c r="M61" i="32"/>
  <c r="O60" i="32"/>
  <c r="M60" i="32"/>
  <c r="O59" i="32"/>
  <c r="M59" i="32"/>
  <c r="O58" i="32"/>
  <c r="M58" i="32"/>
  <c r="O57" i="32"/>
  <c r="M57" i="32"/>
  <c r="O56" i="32"/>
  <c r="M56" i="32"/>
  <c r="O55" i="32"/>
  <c r="M55" i="32"/>
  <c r="O54" i="32"/>
  <c r="M54" i="32"/>
  <c r="O53" i="32"/>
  <c r="M53" i="32"/>
  <c r="N49" i="32"/>
  <c r="L49" i="32"/>
  <c r="N48" i="32"/>
  <c r="L48" i="32"/>
  <c r="N47" i="32"/>
  <c r="L47" i="32"/>
  <c r="N46" i="32"/>
  <c r="L46" i="32"/>
  <c r="N45" i="32"/>
  <c r="L45" i="32"/>
  <c r="N44" i="32"/>
  <c r="L44" i="32"/>
  <c r="N43" i="32"/>
  <c r="L43" i="32"/>
  <c r="N42" i="32"/>
  <c r="L42" i="32"/>
  <c r="N41" i="32"/>
  <c r="L41" i="32"/>
  <c r="N40" i="32"/>
  <c r="L40" i="32"/>
  <c r="N39" i="32"/>
  <c r="L39" i="32"/>
  <c r="N38" i="32"/>
  <c r="L38" i="32"/>
  <c r="N37" i="32"/>
  <c r="L37" i="32"/>
  <c r="N36" i="32"/>
  <c r="L36" i="32"/>
  <c r="N35" i="32"/>
  <c r="L35" i="32"/>
  <c r="O30" i="32"/>
  <c r="M30" i="32"/>
  <c r="O29" i="32"/>
  <c r="M29" i="32"/>
  <c r="O28" i="32"/>
  <c r="M28" i="32"/>
  <c r="O27" i="32"/>
  <c r="M27" i="32"/>
  <c r="O26" i="32"/>
  <c r="M26" i="32"/>
  <c r="O25" i="32"/>
  <c r="M25" i="32"/>
  <c r="O24" i="32"/>
  <c r="M24" i="32"/>
  <c r="O23" i="32"/>
  <c r="M23" i="32"/>
  <c r="O22" i="32"/>
  <c r="M22" i="32"/>
  <c r="O21" i="32"/>
  <c r="M21" i="32"/>
  <c r="O20" i="32"/>
  <c r="M20" i="32"/>
  <c r="O19" i="32"/>
  <c r="M19" i="32"/>
  <c r="O18" i="32"/>
  <c r="M18" i="32"/>
  <c r="O17" i="32"/>
  <c r="M17" i="32"/>
  <c r="O16" i="32"/>
  <c r="M16" i="32"/>
  <c r="K157" i="32"/>
  <c r="I157" i="32"/>
  <c r="K156" i="32"/>
  <c r="I156" i="32"/>
  <c r="K155" i="32"/>
  <c r="I155" i="32"/>
  <c r="K154" i="32"/>
  <c r="I154" i="32"/>
  <c r="K153" i="32"/>
  <c r="I153" i="32"/>
  <c r="K152" i="32"/>
  <c r="I152" i="32"/>
  <c r="K151" i="32"/>
  <c r="I151" i="32"/>
  <c r="K150" i="32"/>
  <c r="I150" i="32"/>
  <c r="K149" i="32"/>
  <c r="I149" i="32"/>
  <c r="K148" i="32"/>
  <c r="I148" i="32"/>
  <c r="K147" i="32"/>
  <c r="I147" i="32"/>
  <c r="K146" i="32"/>
  <c r="I146" i="32"/>
  <c r="K145" i="32"/>
  <c r="I145" i="32"/>
  <c r="K144" i="32"/>
  <c r="I144" i="32"/>
  <c r="K143" i="32"/>
  <c r="I143" i="32"/>
  <c r="K121" i="32"/>
  <c r="I121" i="32"/>
  <c r="K120" i="32"/>
  <c r="I120" i="32"/>
  <c r="K119" i="32"/>
  <c r="I119" i="32"/>
  <c r="K118" i="32"/>
  <c r="I118" i="32"/>
  <c r="K117" i="32"/>
  <c r="I117" i="32"/>
  <c r="K116" i="32"/>
  <c r="I116" i="32"/>
  <c r="K115" i="32"/>
  <c r="I115" i="32"/>
  <c r="K114" i="32"/>
  <c r="I114" i="32"/>
  <c r="K113" i="32"/>
  <c r="I113" i="32"/>
  <c r="K112" i="32"/>
  <c r="I112" i="32"/>
  <c r="K111" i="32"/>
  <c r="I111" i="32"/>
  <c r="K110" i="32"/>
  <c r="I110" i="32"/>
  <c r="K109" i="32"/>
  <c r="I109" i="32"/>
  <c r="K108" i="32"/>
  <c r="I108" i="32"/>
  <c r="K107" i="32"/>
  <c r="I107" i="32"/>
  <c r="K103" i="32"/>
  <c r="I103" i="32"/>
  <c r="K102" i="32"/>
  <c r="I102" i="32"/>
  <c r="K101" i="32"/>
  <c r="I101" i="32"/>
  <c r="K100" i="32"/>
  <c r="I100" i="32"/>
  <c r="K99" i="32"/>
  <c r="I99" i="32"/>
  <c r="K98" i="32"/>
  <c r="I98" i="32"/>
  <c r="K97" i="32"/>
  <c r="I97" i="32"/>
  <c r="K96" i="32"/>
  <c r="I96" i="32"/>
  <c r="K95" i="32"/>
  <c r="I95" i="32"/>
  <c r="K94" i="32"/>
  <c r="I94" i="32"/>
  <c r="K93" i="32"/>
  <c r="I93" i="32"/>
  <c r="K92" i="32"/>
  <c r="I92" i="32"/>
  <c r="K91" i="32"/>
  <c r="I91" i="32"/>
  <c r="K90" i="32"/>
  <c r="I90" i="32"/>
  <c r="K89" i="32"/>
  <c r="I89" i="32"/>
  <c r="K85" i="32"/>
  <c r="I85" i="32"/>
  <c r="K84" i="32"/>
  <c r="I84" i="32"/>
  <c r="K83" i="32"/>
  <c r="I83" i="32"/>
  <c r="K82" i="32"/>
  <c r="I82" i="32"/>
  <c r="K81" i="32"/>
  <c r="I81" i="32"/>
  <c r="K80" i="32"/>
  <c r="I80" i="32"/>
  <c r="K79" i="32"/>
  <c r="I79" i="32"/>
  <c r="K78" i="32"/>
  <c r="I78" i="32"/>
  <c r="K77" i="32"/>
  <c r="I77" i="32"/>
  <c r="K76" i="32"/>
  <c r="I76" i="32"/>
  <c r="K75" i="32"/>
  <c r="I75" i="32"/>
  <c r="K74" i="32"/>
  <c r="I74" i="32"/>
  <c r="K73" i="32"/>
  <c r="I73" i="32"/>
  <c r="K72" i="32"/>
  <c r="I72" i="32"/>
  <c r="K71" i="32"/>
  <c r="I71" i="32"/>
  <c r="K67" i="32"/>
  <c r="I67" i="32"/>
  <c r="K66" i="32"/>
  <c r="I66" i="32"/>
  <c r="K65" i="32"/>
  <c r="I65" i="32"/>
  <c r="K64" i="32"/>
  <c r="I64" i="32"/>
  <c r="K63" i="32"/>
  <c r="I63" i="32"/>
  <c r="K62" i="32"/>
  <c r="I62" i="32"/>
  <c r="K61" i="32"/>
  <c r="I61" i="32"/>
  <c r="K60" i="32"/>
  <c r="I60" i="32"/>
  <c r="K59" i="32"/>
  <c r="I59" i="32"/>
  <c r="K58" i="32"/>
  <c r="I58" i="32"/>
  <c r="K57" i="32"/>
  <c r="I57" i="32"/>
  <c r="K56" i="32"/>
  <c r="I56" i="32"/>
  <c r="K55" i="32"/>
  <c r="I55" i="32"/>
  <c r="K54" i="32"/>
  <c r="I54" i="32"/>
  <c r="K53" i="32"/>
  <c r="I53" i="32"/>
  <c r="J49" i="32"/>
  <c r="H49" i="32"/>
  <c r="J48" i="32"/>
  <c r="H48" i="32"/>
  <c r="J47" i="32"/>
  <c r="H47" i="32"/>
  <c r="J46" i="32"/>
  <c r="H46" i="32"/>
  <c r="J45" i="32"/>
  <c r="H45" i="32"/>
  <c r="J44" i="32"/>
  <c r="H44" i="32"/>
  <c r="J43" i="32"/>
  <c r="H43" i="32"/>
  <c r="J42" i="32"/>
  <c r="H42" i="32"/>
  <c r="J41" i="32"/>
  <c r="H41" i="32"/>
  <c r="J40" i="32"/>
  <c r="H40" i="32"/>
  <c r="J39" i="32"/>
  <c r="H39" i="32"/>
  <c r="J38" i="32"/>
  <c r="H38" i="32"/>
  <c r="J37" i="32"/>
  <c r="H37" i="32"/>
  <c r="J36" i="32"/>
  <c r="H36" i="32"/>
  <c r="J35" i="32"/>
  <c r="H35" i="32"/>
  <c r="K30" i="32"/>
  <c r="I30" i="32"/>
  <c r="K29" i="32"/>
  <c r="I29" i="32"/>
  <c r="K28" i="32"/>
  <c r="I28" i="32"/>
  <c r="K27" i="32"/>
  <c r="I27" i="32"/>
  <c r="K26" i="32"/>
  <c r="I26" i="32"/>
  <c r="K25" i="32"/>
  <c r="I25" i="32"/>
  <c r="K24" i="32"/>
  <c r="I24" i="32"/>
  <c r="K23" i="32"/>
  <c r="I23" i="32"/>
  <c r="K22" i="32"/>
  <c r="I22" i="32"/>
  <c r="K21" i="32"/>
  <c r="I21" i="32"/>
  <c r="K20" i="32"/>
  <c r="I20" i="32"/>
  <c r="K19" i="32"/>
  <c r="I19" i="32"/>
  <c r="K18" i="32"/>
  <c r="I18" i="32"/>
  <c r="K17" i="32"/>
  <c r="I17" i="32"/>
  <c r="K16" i="32"/>
  <c r="I16" i="32"/>
  <c r="H61" i="43"/>
  <c r="B45" i="43"/>
  <c r="B60" i="43" s="1"/>
  <c r="B44" i="43"/>
  <c r="B59" i="43" s="1"/>
  <c r="B43" i="43"/>
  <c r="B58" i="43" s="1"/>
  <c r="B42" i="43"/>
  <c r="B57" i="43" s="1"/>
  <c r="E45" i="43"/>
  <c r="H45" i="43" s="1"/>
  <c r="E44" i="43"/>
  <c r="H44" i="43" s="1"/>
  <c r="E43" i="43"/>
  <c r="H43" i="43" s="1"/>
  <c r="G34" i="43" l="1"/>
  <c r="H31" i="43"/>
  <c r="H30" i="43"/>
  <c r="H33" i="43"/>
  <c r="T129" i="32"/>
  <c r="S108" i="32"/>
  <c r="Y126" i="32"/>
  <c r="T137" i="32"/>
  <c r="T133" i="32"/>
  <c r="G140" i="32"/>
  <c r="V140" i="32"/>
  <c r="T130" i="32"/>
  <c r="I140" i="32"/>
  <c r="T134" i="32"/>
  <c r="K140" i="32"/>
  <c r="X125" i="32"/>
  <c r="X140" i="32" s="1"/>
  <c r="Y131" i="32"/>
  <c r="T138" i="32"/>
  <c r="T136" i="32"/>
  <c r="M140" i="32"/>
  <c r="T128" i="32"/>
  <c r="Y128" i="32"/>
  <c r="Y135" i="32"/>
  <c r="S140" i="32"/>
  <c r="O140" i="32"/>
  <c r="T127" i="32"/>
  <c r="T131" i="32"/>
  <c r="T135" i="32"/>
  <c r="T139" i="32"/>
  <c r="Q140" i="32"/>
  <c r="E140" i="32"/>
  <c r="T126" i="32"/>
  <c r="T53" i="32"/>
  <c r="S68" i="32"/>
  <c r="L11" i="22" s="1"/>
  <c r="S86" i="32"/>
  <c r="L12" i="22" s="1"/>
  <c r="S104" i="32"/>
  <c r="L13" i="22" s="1"/>
  <c r="Q15" i="32"/>
  <c r="Q31" i="32" s="1"/>
  <c r="K9" i="22" s="1"/>
  <c r="M86" i="32"/>
  <c r="H12" i="22" s="1"/>
  <c r="O68" i="32"/>
  <c r="I11" i="22" s="1"/>
  <c r="Q104" i="32"/>
  <c r="K13" i="22" s="1"/>
  <c r="S122" i="32"/>
  <c r="S158" i="32"/>
  <c r="L16" i="22" s="1"/>
  <c r="R34" i="32"/>
  <c r="Q86" i="32"/>
  <c r="K12" i="22" s="1"/>
  <c r="M12" i="22" s="1"/>
  <c r="Q68" i="32"/>
  <c r="K11" i="22" s="1"/>
  <c r="Q158" i="32"/>
  <c r="K16" i="22" s="1"/>
  <c r="Q122" i="32"/>
  <c r="O86" i="32"/>
  <c r="I12" i="22" s="1"/>
  <c r="M104" i="32"/>
  <c r="H13" i="22" s="1"/>
  <c r="M122" i="32"/>
  <c r="L34" i="32"/>
  <c r="O104" i="32"/>
  <c r="I13" i="22" s="1"/>
  <c r="O122" i="32"/>
  <c r="O15" i="32"/>
  <c r="O31" i="32" s="1"/>
  <c r="I9" i="22" s="1"/>
  <c r="O158" i="32"/>
  <c r="I16" i="22" s="1"/>
  <c r="M68" i="32"/>
  <c r="H11" i="22" s="1"/>
  <c r="S15" i="32"/>
  <c r="S31" i="32" s="1"/>
  <c r="L9" i="22" s="1"/>
  <c r="M158" i="32"/>
  <c r="H16" i="22" s="1"/>
  <c r="N34" i="32"/>
  <c r="M15" i="32"/>
  <c r="M31" i="32" s="1"/>
  <c r="H9" i="22" s="1"/>
  <c r="I31" i="32"/>
  <c r="E9" i="22" s="1"/>
  <c r="I68" i="32"/>
  <c r="E11" i="22" s="1"/>
  <c r="I86" i="32"/>
  <c r="E12" i="22" s="1"/>
  <c r="I104" i="32"/>
  <c r="E13" i="22" s="1"/>
  <c r="I158" i="32"/>
  <c r="E16" i="22" s="1"/>
  <c r="K31" i="32"/>
  <c r="F9" i="22" s="1"/>
  <c r="H34" i="32"/>
  <c r="K68" i="32"/>
  <c r="F11" i="22" s="1"/>
  <c r="K86" i="32"/>
  <c r="F12" i="22" s="1"/>
  <c r="K104" i="32"/>
  <c r="F13" i="22" s="1"/>
  <c r="K122" i="32"/>
  <c r="K158" i="32"/>
  <c r="F16" i="22" s="1"/>
  <c r="I122" i="32"/>
  <c r="J34" i="32"/>
  <c r="F36" i="43"/>
  <c r="E36" i="43"/>
  <c r="G36" i="43"/>
  <c r="Q15" i="22" l="1"/>
  <c r="K15" i="22"/>
  <c r="M15" i="22" s="1"/>
  <c r="F15" i="22"/>
  <c r="R15" i="22"/>
  <c r="H15" i="22"/>
  <c r="E15" i="22"/>
  <c r="B15" i="22"/>
  <c r="I15" i="22"/>
  <c r="L15" i="22"/>
  <c r="C15" i="22"/>
  <c r="Y125" i="32"/>
  <c r="Y140" i="32" s="1"/>
  <c r="J9" i="22"/>
  <c r="T125" i="32"/>
  <c r="T140" i="32" s="1"/>
  <c r="G16" i="22"/>
  <c r="M9" i="22"/>
  <c r="G12" i="22"/>
  <c r="J11" i="22"/>
  <c r="M16" i="22"/>
  <c r="G9" i="22"/>
  <c r="J12" i="22"/>
  <c r="J16" i="22"/>
  <c r="G13" i="22"/>
  <c r="J13" i="22"/>
  <c r="M13" i="22"/>
  <c r="M11" i="22"/>
  <c r="I162" i="32"/>
  <c r="E14" i="22"/>
  <c r="K162" i="32"/>
  <c r="F14" i="22"/>
  <c r="M162" i="32"/>
  <c r="H14" i="22"/>
  <c r="S162" i="32"/>
  <c r="L14" i="22"/>
  <c r="Q162" i="32"/>
  <c r="K14" i="22"/>
  <c r="O162" i="32"/>
  <c r="I14" i="22"/>
  <c r="G11" i="22"/>
  <c r="O15" i="22" l="1"/>
  <c r="P15" i="22"/>
  <c r="N15" i="22"/>
  <c r="G15" i="22"/>
  <c r="S15" i="22"/>
  <c r="J15" i="22"/>
  <c r="G14" i="22"/>
  <c r="M14" i="22"/>
  <c r="J14" i="22"/>
  <c r="AB15" i="32"/>
  <c r="Z15" i="32"/>
  <c r="Z34" i="32" s="1"/>
  <c r="W15" i="32"/>
  <c r="X15" i="32" s="1"/>
  <c r="U15" i="32"/>
  <c r="D34" i="32"/>
  <c r="X113" i="32"/>
  <c r="V113" i="32"/>
  <c r="V146" i="32"/>
  <c r="X147" i="32"/>
  <c r="X157" i="32"/>
  <c r="X156" i="32"/>
  <c r="X155" i="32"/>
  <c r="X154" i="32"/>
  <c r="X153" i="32"/>
  <c r="X152" i="32"/>
  <c r="X151" i="32"/>
  <c r="X150" i="32"/>
  <c r="X149" i="32"/>
  <c r="X148" i="32"/>
  <c r="X146" i="32"/>
  <c r="X145" i="32"/>
  <c r="X144" i="32"/>
  <c r="X143" i="32"/>
  <c r="X121" i="32"/>
  <c r="X120" i="32"/>
  <c r="X119" i="32"/>
  <c r="X118" i="32"/>
  <c r="X117" i="32"/>
  <c r="X116" i="32"/>
  <c r="X115" i="32"/>
  <c r="X114" i="32"/>
  <c r="X112" i="32"/>
  <c r="X111" i="32"/>
  <c r="X110" i="32"/>
  <c r="X109" i="32"/>
  <c r="X108" i="32"/>
  <c r="X107" i="32"/>
  <c r="V157" i="32"/>
  <c r="V156" i="32"/>
  <c r="V155" i="32"/>
  <c r="V154" i="32"/>
  <c r="V153" i="32"/>
  <c r="Y153" i="32" s="1"/>
  <c r="V152" i="32"/>
  <c r="Y152" i="32" s="1"/>
  <c r="V151" i="32"/>
  <c r="V150" i="32"/>
  <c r="Y150" i="32" s="1"/>
  <c r="V149" i="32"/>
  <c r="V148" i="32"/>
  <c r="V147" i="32"/>
  <c r="Y147" i="32" s="1"/>
  <c r="V145" i="32"/>
  <c r="V144" i="32"/>
  <c r="Y144" i="32" s="1"/>
  <c r="V143" i="32"/>
  <c r="V121" i="32"/>
  <c r="V120" i="32"/>
  <c r="Y120" i="32" s="1"/>
  <c r="V119" i="32"/>
  <c r="V118" i="32"/>
  <c r="V117" i="32"/>
  <c r="V116" i="32"/>
  <c r="V115" i="32"/>
  <c r="Y115" i="32" s="1"/>
  <c r="V114" i="32"/>
  <c r="Y114" i="32" s="1"/>
  <c r="V112" i="32"/>
  <c r="V111" i="32"/>
  <c r="Y111" i="32" s="1"/>
  <c r="V110" i="32"/>
  <c r="V109" i="32"/>
  <c r="V108" i="32"/>
  <c r="V107" i="32"/>
  <c r="X90" i="32"/>
  <c r="V90" i="32"/>
  <c r="X103" i="32"/>
  <c r="X102" i="32"/>
  <c r="X101" i="32"/>
  <c r="X100" i="32"/>
  <c r="X99" i="32"/>
  <c r="X98" i="32"/>
  <c r="X97" i="32"/>
  <c r="X96" i="32"/>
  <c r="X95" i="32"/>
  <c r="X94" i="32"/>
  <c r="X93" i="32"/>
  <c r="X92" i="32"/>
  <c r="X91" i="32"/>
  <c r="X89" i="32"/>
  <c r="V103" i="32"/>
  <c r="V102" i="32"/>
  <c r="Y102" i="32" s="1"/>
  <c r="V101" i="32"/>
  <c r="Y101" i="32" s="1"/>
  <c r="V100" i="32"/>
  <c r="Y100" i="32" s="1"/>
  <c r="V99" i="32"/>
  <c r="V98" i="32"/>
  <c r="Y98" i="32" s="1"/>
  <c r="V97" i="32"/>
  <c r="V96" i="32"/>
  <c r="V95" i="32"/>
  <c r="V94" i="32"/>
  <c r="Y94" i="32" s="1"/>
  <c r="V93" i="32"/>
  <c r="Y93" i="32" s="1"/>
  <c r="V92" i="32"/>
  <c r="Y92" i="32" s="1"/>
  <c r="V91" i="32"/>
  <c r="V89" i="32"/>
  <c r="X73" i="32"/>
  <c r="X85" i="32"/>
  <c r="X84" i="32"/>
  <c r="X83" i="32"/>
  <c r="X82" i="32"/>
  <c r="X81" i="32"/>
  <c r="X80" i="32"/>
  <c r="X79" i="32"/>
  <c r="X78" i="32"/>
  <c r="X77" i="32"/>
  <c r="X76" i="32"/>
  <c r="X75" i="32"/>
  <c r="X74" i="32"/>
  <c r="X72" i="32"/>
  <c r="X71" i="32"/>
  <c r="V72" i="32"/>
  <c r="V85" i="32"/>
  <c r="Y85" i="32" s="1"/>
  <c r="V84" i="32"/>
  <c r="V83" i="32"/>
  <c r="V82" i="32"/>
  <c r="V81" i="32"/>
  <c r="Y81" i="32" s="1"/>
  <c r="V80" i="32"/>
  <c r="Y80" i="32" s="1"/>
  <c r="V79" i="32"/>
  <c r="V78" i="32"/>
  <c r="V77" i="32"/>
  <c r="Y77" i="32" s="1"/>
  <c r="V76" i="32"/>
  <c r="V75" i="32"/>
  <c r="V74" i="32"/>
  <c r="V73" i="32"/>
  <c r="V71" i="32"/>
  <c r="Y71" i="32" s="1"/>
  <c r="X59" i="32"/>
  <c r="X55" i="32"/>
  <c r="X21" i="32"/>
  <c r="V20" i="32"/>
  <c r="X67" i="32"/>
  <c r="X66" i="32"/>
  <c r="X65" i="32"/>
  <c r="X64" i="32"/>
  <c r="X63" i="32"/>
  <c r="X62" i="32"/>
  <c r="X61" i="32"/>
  <c r="X60" i="32"/>
  <c r="X58" i="32"/>
  <c r="X57" i="32"/>
  <c r="X56" i="32"/>
  <c r="X54" i="32"/>
  <c r="X53" i="32"/>
  <c r="V54" i="32"/>
  <c r="V67" i="32"/>
  <c r="V66" i="32"/>
  <c r="V65" i="32"/>
  <c r="V64" i="32"/>
  <c r="Y64" i="32" s="1"/>
  <c r="V63" i="32"/>
  <c r="Y63" i="32" s="1"/>
  <c r="V62" i="32"/>
  <c r="Y62" i="32" s="1"/>
  <c r="V61" i="32"/>
  <c r="V60" i="32"/>
  <c r="Y60" i="32" s="1"/>
  <c r="V59" i="32"/>
  <c r="Y59" i="32" s="1"/>
  <c r="V58" i="32"/>
  <c r="V57" i="32"/>
  <c r="V56" i="32"/>
  <c r="V55" i="32"/>
  <c r="Y55" i="32" s="1"/>
  <c r="V30" i="32"/>
  <c r="V16" i="32"/>
  <c r="V17" i="32"/>
  <c r="V18" i="32"/>
  <c r="V19" i="32"/>
  <c r="V21" i="32"/>
  <c r="V22" i="32"/>
  <c r="V23" i="32"/>
  <c r="V24" i="32"/>
  <c r="V25" i="32"/>
  <c r="V26" i="32"/>
  <c r="V27" i="32"/>
  <c r="V28" i="32"/>
  <c r="V29" i="32"/>
  <c r="C7" i="32"/>
  <c r="AC26" i="32" s="1"/>
  <c r="C8" i="32"/>
  <c r="A9" i="36"/>
  <c r="A12" i="36" s="1"/>
  <c r="A15" i="36" s="1"/>
  <c r="A18" i="36" s="1"/>
  <c r="A21" i="36" s="1"/>
  <c r="A24" i="36" s="1"/>
  <c r="F41" i="32"/>
  <c r="U41" i="32"/>
  <c r="W41" i="32"/>
  <c r="D42" i="32"/>
  <c r="AB49" i="32"/>
  <c r="AB48" i="32"/>
  <c r="AB47" i="32"/>
  <c r="AB46" i="32"/>
  <c r="AB45" i="32"/>
  <c r="AB44" i="32"/>
  <c r="AB43" i="32"/>
  <c r="AB42" i="32"/>
  <c r="AB41" i="32"/>
  <c r="AB40" i="32"/>
  <c r="AB39" i="32"/>
  <c r="AB38" i="32"/>
  <c r="AB37" i="32"/>
  <c r="AB36" i="32"/>
  <c r="AB35" i="32"/>
  <c r="Z49" i="32"/>
  <c r="Z48" i="32"/>
  <c r="Z47" i="32"/>
  <c r="Z46" i="32"/>
  <c r="Z45" i="32"/>
  <c r="Z44" i="32"/>
  <c r="Z43" i="32"/>
  <c r="Z42" i="32"/>
  <c r="Z41" i="32"/>
  <c r="Z40" i="32"/>
  <c r="Z39" i="32"/>
  <c r="Z38" i="32"/>
  <c r="Z37" i="32"/>
  <c r="Z36" i="32"/>
  <c r="Z35" i="32"/>
  <c r="W49" i="32"/>
  <c r="W48" i="32"/>
  <c r="W47" i="32"/>
  <c r="W46" i="32"/>
  <c r="W45" i="32"/>
  <c r="W44" i="32"/>
  <c r="W43" i="32"/>
  <c r="W42" i="32"/>
  <c r="W40" i="32"/>
  <c r="W39" i="32"/>
  <c r="W38" i="32"/>
  <c r="W37" i="32"/>
  <c r="W36" i="32"/>
  <c r="W35" i="32"/>
  <c r="U49" i="32"/>
  <c r="U48" i="32"/>
  <c r="U47" i="32"/>
  <c r="U46" i="32"/>
  <c r="U45" i="32"/>
  <c r="U44" i="32"/>
  <c r="U43" i="32"/>
  <c r="U42" i="32"/>
  <c r="U40" i="32"/>
  <c r="U39" i="32"/>
  <c r="U38" i="32"/>
  <c r="U37" i="32"/>
  <c r="U36" i="32"/>
  <c r="U35" i="32"/>
  <c r="F49" i="32"/>
  <c r="F48" i="32"/>
  <c r="F47" i="32"/>
  <c r="F46" i="32"/>
  <c r="F45" i="32"/>
  <c r="F44" i="32"/>
  <c r="F43" i="32"/>
  <c r="F42" i="32"/>
  <c r="F40" i="32"/>
  <c r="F39" i="32"/>
  <c r="F38" i="32"/>
  <c r="F37" i="32"/>
  <c r="F36" i="32"/>
  <c r="F35" i="32"/>
  <c r="D49" i="32"/>
  <c r="D48" i="32"/>
  <c r="D47" i="32"/>
  <c r="D46" i="32"/>
  <c r="D45" i="32"/>
  <c r="D44" i="32"/>
  <c r="D43" i="32"/>
  <c r="D41" i="32"/>
  <c r="D40" i="32"/>
  <c r="D39" i="32"/>
  <c r="D38" i="32"/>
  <c r="D37" i="32"/>
  <c r="D36" i="32"/>
  <c r="D35" i="32"/>
  <c r="AB34" i="32"/>
  <c r="W34" i="32"/>
  <c r="F34" i="32"/>
  <c r="Y73" i="32" l="1"/>
  <c r="Y112" i="32"/>
  <c r="Y121" i="32"/>
  <c r="Y151" i="32"/>
  <c r="Y90" i="32"/>
  <c r="Y97" i="32"/>
  <c r="Y113" i="32"/>
  <c r="Y67" i="32"/>
  <c r="Y82" i="32"/>
  <c r="Y56" i="32"/>
  <c r="Y74" i="32"/>
  <c r="Y21" i="32"/>
  <c r="Y65" i="32"/>
  <c r="Y75" i="32"/>
  <c r="Y83" i="32"/>
  <c r="Y95" i="32"/>
  <c r="Y103" i="32"/>
  <c r="Y57" i="32"/>
  <c r="Y58" i="32"/>
  <c r="Y66" i="32"/>
  <c r="Y76" i="32"/>
  <c r="Y84" i="32"/>
  <c r="Y96" i="32"/>
  <c r="Y116" i="32"/>
  <c r="Y145" i="32"/>
  <c r="Y154" i="32"/>
  <c r="Y54" i="32"/>
  <c r="Y78" i="32"/>
  <c r="Y72" i="32"/>
  <c r="Y109" i="32"/>
  <c r="Y118" i="32"/>
  <c r="Y148" i="32"/>
  <c r="Y156" i="32"/>
  <c r="AC154" i="32"/>
  <c r="AC136" i="32"/>
  <c r="AF136" i="32" s="1"/>
  <c r="AC132" i="32"/>
  <c r="AF132" i="32" s="1"/>
  <c r="AC128" i="32"/>
  <c r="AF128" i="32" s="1"/>
  <c r="AA136" i="32"/>
  <c r="AA132" i="32"/>
  <c r="AA128" i="32"/>
  <c r="AC139" i="32"/>
  <c r="AF139" i="32" s="1"/>
  <c r="AC135" i="32"/>
  <c r="AF135" i="32" s="1"/>
  <c r="AC131" i="32"/>
  <c r="AF131" i="32" s="1"/>
  <c r="AC127" i="32"/>
  <c r="AF127" i="32" s="1"/>
  <c r="AA139" i="32"/>
  <c r="AA135" i="32"/>
  <c r="AA131" i="32"/>
  <c r="AA127" i="32"/>
  <c r="AC138" i="32"/>
  <c r="AF138" i="32" s="1"/>
  <c r="AC134" i="32"/>
  <c r="AF134" i="32" s="1"/>
  <c r="AC130" i="32"/>
  <c r="AF130" i="32" s="1"/>
  <c r="AA138" i="32"/>
  <c r="AA134" i="32"/>
  <c r="AA130" i="32"/>
  <c r="AC137" i="32"/>
  <c r="AF137" i="32" s="1"/>
  <c r="AC133" i="32"/>
  <c r="AF133" i="32" s="1"/>
  <c r="AC129" i="32"/>
  <c r="AF129" i="32" s="1"/>
  <c r="AA126" i="32"/>
  <c r="AA137" i="32"/>
  <c r="AA133" i="32"/>
  <c r="AA129" i="32"/>
  <c r="AC125" i="32"/>
  <c r="AA125" i="32"/>
  <c r="AC126" i="32"/>
  <c r="AF126" i="32" s="1"/>
  <c r="Y117" i="32"/>
  <c r="Y155" i="32"/>
  <c r="Y146" i="32"/>
  <c r="Y61" i="32"/>
  <c r="Y79" i="32"/>
  <c r="Y91" i="32"/>
  <c r="Y99" i="32"/>
  <c r="Y110" i="32"/>
  <c r="Y119" i="32"/>
  <c r="Y149" i="32"/>
  <c r="Y157" i="32"/>
  <c r="Y108" i="32"/>
  <c r="Y89" i="32"/>
  <c r="Y107" i="32"/>
  <c r="Y143" i="32"/>
  <c r="Y53" i="32"/>
  <c r="E15" i="32"/>
  <c r="AA66" i="32"/>
  <c r="AC67" i="32"/>
  <c r="AA22" i="32"/>
  <c r="AA54" i="32"/>
  <c r="AC95" i="32"/>
  <c r="AA81" i="32"/>
  <c r="AC81" i="32"/>
  <c r="AA147" i="32"/>
  <c r="AA56" i="32"/>
  <c r="AC54" i="32"/>
  <c r="AC53" i="32"/>
  <c r="AF53" i="32" s="1"/>
  <c r="AA84" i="32"/>
  <c r="AC82" i="32"/>
  <c r="AA91" i="32"/>
  <c r="AC97" i="32"/>
  <c r="AA155" i="32"/>
  <c r="AA57" i="32"/>
  <c r="AC56" i="32"/>
  <c r="AC58" i="32"/>
  <c r="AC71" i="32"/>
  <c r="AC84" i="32"/>
  <c r="AA93" i="32"/>
  <c r="AC101" i="32"/>
  <c r="AC112" i="32"/>
  <c r="AA20" i="32"/>
  <c r="AA58" i="32"/>
  <c r="AC59" i="32"/>
  <c r="AA73" i="32"/>
  <c r="AC73" i="32"/>
  <c r="AA72" i="32"/>
  <c r="AA95" i="32"/>
  <c r="AC103" i="32"/>
  <c r="AC121" i="32"/>
  <c r="AA60" i="32"/>
  <c r="AC60" i="32"/>
  <c r="AA75" i="32"/>
  <c r="AC74" i="32"/>
  <c r="AA82" i="32"/>
  <c r="AA99" i="32"/>
  <c r="AC151" i="32"/>
  <c r="AA28" i="32"/>
  <c r="AA62" i="32"/>
  <c r="AC61" i="32"/>
  <c r="AA77" i="32"/>
  <c r="AC76" i="32"/>
  <c r="AA101" i="32"/>
  <c r="AC146" i="32"/>
  <c r="AC23" i="32"/>
  <c r="AA64" i="32"/>
  <c r="AC63" i="32"/>
  <c r="AA78" i="32"/>
  <c r="AC78" i="32"/>
  <c r="AA103" i="32"/>
  <c r="AD103" i="32" s="1"/>
  <c r="AA110" i="32"/>
  <c r="AC17" i="32"/>
  <c r="AA65" i="32"/>
  <c r="AC65" i="32"/>
  <c r="AA79" i="32"/>
  <c r="AC80" i="32"/>
  <c r="AC93" i="32"/>
  <c r="AA118" i="32"/>
  <c r="AA16" i="32"/>
  <c r="AD16" i="32" s="1"/>
  <c r="AA24" i="32"/>
  <c r="AC16" i="32"/>
  <c r="AC27" i="32"/>
  <c r="AA97" i="32"/>
  <c r="AC91" i="32"/>
  <c r="AC99" i="32"/>
  <c r="AC90" i="32"/>
  <c r="AA114" i="32"/>
  <c r="AA143" i="32"/>
  <c r="AA151" i="32"/>
  <c r="AD151" i="32" s="1"/>
  <c r="AC108" i="32"/>
  <c r="AC116" i="32"/>
  <c r="AC147" i="32"/>
  <c r="AC155" i="32"/>
  <c r="U34" i="32"/>
  <c r="AA17" i="32"/>
  <c r="AA25" i="32"/>
  <c r="AC18" i="32"/>
  <c r="AC28" i="32"/>
  <c r="V15" i="32"/>
  <c r="Y15" i="32" s="1"/>
  <c r="AA53" i="32"/>
  <c r="AA61" i="32"/>
  <c r="AC55" i="32"/>
  <c r="AC64" i="32"/>
  <c r="AA74" i="32"/>
  <c r="AA83" i="32"/>
  <c r="AC77" i="32"/>
  <c r="AC85" i="32"/>
  <c r="AA89" i="32"/>
  <c r="AA98" i="32"/>
  <c r="AC92" i="32"/>
  <c r="AC100" i="32"/>
  <c r="AA107" i="32"/>
  <c r="AA115" i="32"/>
  <c r="AA144" i="32"/>
  <c r="AA152" i="32"/>
  <c r="AC109" i="32"/>
  <c r="AC118" i="32"/>
  <c r="AC148" i="32"/>
  <c r="AC156" i="32"/>
  <c r="AA18" i="32"/>
  <c r="AA26" i="32"/>
  <c r="AD26" i="32" s="1"/>
  <c r="AC20" i="32"/>
  <c r="AC29" i="32"/>
  <c r="AA108" i="32"/>
  <c r="AA116" i="32"/>
  <c r="AA145" i="32"/>
  <c r="AA153" i="32"/>
  <c r="AC110" i="32"/>
  <c r="AC119" i="32"/>
  <c r="AC149" i="32"/>
  <c r="AC157" i="32"/>
  <c r="AA19" i="32"/>
  <c r="AA27" i="32"/>
  <c r="AD27" i="32" s="1"/>
  <c r="AC21" i="32"/>
  <c r="AC30" i="32"/>
  <c r="AA55" i="32"/>
  <c r="AA63" i="32"/>
  <c r="AC57" i="32"/>
  <c r="AC66" i="32"/>
  <c r="AA76" i="32"/>
  <c r="AA85" i="32"/>
  <c r="AD85" i="32" s="1"/>
  <c r="AC79" i="32"/>
  <c r="AC72" i="32"/>
  <c r="AA92" i="32"/>
  <c r="AA100" i="32"/>
  <c r="AC94" i="32"/>
  <c r="AC102" i="32"/>
  <c r="AA109" i="32"/>
  <c r="AD109" i="32" s="1"/>
  <c r="AA117" i="32"/>
  <c r="AA146" i="32"/>
  <c r="AD146" i="32" s="1"/>
  <c r="AA154" i="32"/>
  <c r="AD154" i="32" s="1"/>
  <c r="AC111" i="32"/>
  <c r="AC120" i="32"/>
  <c r="AC150" i="32"/>
  <c r="AC117" i="32"/>
  <c r="AA21" i="32"/>
  <c r="AA29" i="32"/>
  <c r="AD29" i="32" s="1"/>
  <c r="AC24" i="32"/>
  <c r="AC22" i="32"/>
  <c r="AA15" i="32"/>
  <c r="AA94" i="32"/>
  <c r="AD94" i="32" s="1"/>
  <c r="AA102" i="32"/>
  <c r="AC96" i="32"/>
  <c r="AA111" i="32"/>
  <c r="AD111" i="32" s="1"/>
  <c r="AA119" i="32"/>
  <c r="AD119" i="32" s="1"/>
  <c r="AA148" i="32"/>
  <c r="AD148" i="32" s="1"/>
  <c r="AA156" i="32"/>
  <c r="AD156" i="32" s="1"/>
  <c r="AC113" i="32"/>
  <c r="AC143" i="32"/>
  <c r="AC152" i="32"/>
  <c r="AA30" i="32"/>
  <c r="AC25" i="32"/>
  <c r="AC19" i="32"/>
  <c r="AA112" i="32"/>
  <c r="AD112" i="32" s="1"/>
  <c r="AA120" i="32"/>
  <c r="AD120" i="32" s="1"/>
  <c r="AA149" i="32"/>
  <c r="AA157" i="32"/>
  <c r="AC114" i="32"/>
  <c r="AC144" i="32"/>
  <c r="AC153" i="32"/>
  <c r="AA23" i="32"/>
  <c r="AD23" i="32" s="1"/>
  <c r="AC15" i="32"/>
  <c r="AA59" i="32"/>
  <c r="AA67" i="32"/>
  <c r="AC62" i="32"/>
  <c r="AA71" i="32"/>
  <c r="AD71" i="32" s="1"/>
  <c r="AA80" i="32"/>
  <c r="AC75" i="32"/>
  <c r="AC83" i="32"/>
  <c r="AA96" i="32"/>
  <c r="AD96" i="32" s="1"/>
  <c r="AC89" i="32"/>
  <c r="AC98" i="32"/>
  <c r="AA90" i="32"/>
  <c r="AA113" i="32"/>
  <c r="AA121" i="32"/>
  <c r="AD121" i="32" s="1"/>
  <c r="AA150" i="32"/>
  <c r="AD150" i="32" s="1"/>
  <c r="AC107" i="32"/>
  <c r="AC115" i="32"/>
  <c r="AC145" i="32"/>
  <c r="A49" i="32"/>
  <c r="AD116" i="32" l="1"/>
  <c r="AD54" i="32"/>
  <c r="AD21" i="32"/>
  <c r="AD76" i="32"/>
  <c r="AD19" i="32"/>
  <c r="AD89" i="32"/>
  <c r="AD78" i="32"/>
  <c r="AD22" i="32"/>
  <c r="AD30" i="32"/>
  <c r="AD102" i="32"/>
  <c r="AD56" i="32"/>
  <c r="AD90" i="32"/>
  <c r="AD100" i="32"/>
  <c r="AD63" i="32"/>
  <c r="AD67" i="32"/>
  <c r="AD149" i="32"/>
  <c r="AD15" i="32"/>
  <c r="AD92" i="32"/>
  <c r="AD55" i="32"/>
  <c r="AD18" i="32"/>
  <c r="AD74" i="32"/>
  <c r="AD99" i="32"/>
  <c r="AD95" i="32"/>
  <c r="AD113" i="32"/>
  <c r="AD157" i="32"/>
  <c r="AD115" i="32"/>
  <c r="AD83" i="32"/>
  <c r="AD65" i="32"/>
  <c r="AD155" i="32"/>
  <c r="AD147" i="32"/>
  <c r="AE15" i="32"/>
  <c r="AC140" i="32"/>
  <c r="AF125" i="32"/>
  <c r="AF140" i="32" s="1"/>
  <c r="AD130" i="32"/>
  <c r="AG130" i="32" s="1"/>
  <c r="AE130" i="32"/>
  <c r="AD135" i="32"/>
  <c r="AG135" i="32" s="1"/>
  <c r="AE135" i="32"/>
  <c r="AD136" i="32"/>
  <c r="AG136" i="32" s="1"/>
  <c r="AE136" i="32"/>
  <c r="AD25" i="32"/>
  <c r="AD143" i="32"/>
  <c r="AD24" i="32"/>
  <c r="AD129" i="32"/>
  <c r="AG129" i="32" s="1"/>
  <c r="AE129" i="32"/>
  <c r="AD134" i="32"/>
  <c r="AG134" i="32" s="1"/>
  <c r="AE134" i="32"/>
  <c r="AD139" i="32"/>
  <c r="AG139" i="32" s="1"/>
  <c r="AE139" i="32"/>
  <c r="AD59" i="32"/>
  <c r="AD153" i="32"/>
  <c r="AD17" i="32"/>
  <c r="AD114" i="32"/>
  <c r="AD110" i="32"/>
  <c r="AD101" i="32"/>
  <c r="AD82" i="32"/>
  <c r="AD72" i="32"/>
  <c r="AD93" i="32"/>
  <c r="AD91" i="32"/>
  <c r="AD81" i="32"/>
  <c r="AD133" i="32"/>
  <c r="AG133" i="32" s="1"/>
  <c r="AE133" i="32"/>
  <c r="AD138" i="32"/>
  <c r="AG138" i="32" s="1"/>
  <c r="AE138" i="32"/>
  <c r="AD145" i="32"/>
  <c r="AD118" i="32"/>
  <c r="AD137" i="32"/>
  <c r="AG137" i="32" s="1"/>
  <c r="AE137" i="32"/>
  <c r="AD117" i="32"/>
  <c r="AD98" i="32"/>
  <c r="AD61" i="32"/>
  <c r="AD77" i="32"/>
  <c r="AD75" i="32"/>
  <c r="AD73" i="32"/>
  <c r="AD84" i="32"/>
  <c r="AD126" i="32"/>
  <c r="AG126" i="32" s="1"/>
  <c r="AE126" i="32"/>
  <c r="AD80" i="32"/>
  <c r="AD152" i="32"/>
  <c r="AD97" i="32"/>
  <c r="AD79" i="32"/>
  <c r="AD62" i="32"/>
  <c r="AD60" i="32"/>
  <c r="AD58" i="32"/>
  <c r="AD127" i="32"/>
  <c r="AG127" i="32" s="1"/>
  <c r="AE127" i="32"/>
  <c r="AD128" i="32"/>
  <c r="AG128" i="32" s="1"/>
  <c r="AE128" i="32"/>
  <c r="AD144" i="32"/>
  <c r="AD64" i="32"/>
  <c r="AD28" i="32"/>
  <c r="AD20" i="32"/>
  <c r="AD57" i="32"/>
  <c r="AD66" i="32"/>
  <c r="AD125" i="32"/>
  <c r="AA140" i="32"/>
  <c r="AE125" i="32"/>
  <c r="AD131" i="32"/>
  <c r="AG131" i="32" s="1"/>
  <c r="AE131" i="32"/>
  <c r="AD132" i="32"/>
  <c r="AG132" i="32" s="1"/>
  <c r="AE132" i="32"/>
  <c r="AD108" i="32"/>
  <c r="AD107" i="32"/>
  <c r="AD53" i="32"/>
  <c r="AG53" i="32" s="1"/>
  <c r="AE53" i="32"/>
  <c r="E71" i="32"/>
  <c r="G73" i="32"/>
  <c r="AF73" i="32" s="1"/>
  <c r="E73" i="32"/>
  <c r="G89" i="32"/>
  <c r="AF89" i="32" s="1"/>
  <c r="E89" i="32"/>
  <c r="G71" i="32"/>
  <c r="AF71" i="32" s="1"/>
  <c r="C49" i="32"/>
  <c r="C48" i="32"/>
  <c r="C47" i="32"/>
  <c r="C46" i="32"/>
  <c r="C45" i="32"/>
  <c r="C44" i="32"/>
  <c r="C43" i="32"/>
  <c r="C42" i="32"/>
  <c r="C41" i="32"/>
  <c r="C40" i="32"/>
  <c r="C39" i="32"/>
  <c r="C38" i="32"/>
  <c r="C37" i="32"/>
  <c r="C36" i="32"/>
  <c r="C35" i="32"/>
  <c r="G35" i="32" s="1"/>
  <c r="X30" i="32"/>
  <c r="Y30" i="32" s="1"/>
  <c r="X29" i="32"/>
  <c r="Y29" i="32" s="1"/>
  <c r="X28" i="32"/>
  <c r="Y28" i="32" s="1"/>
  <c r="X27" i="32"/>
  <c r="Y27" i="32" s="1"/>
  <c r="X26" i="32"/>
  <c r="Y26" i="32" s="1"/>
  <c r="X25" i="32"/>
  <c r="Y25" i="32" s="1"/>
  <c r="X24" i="32"/>
  <c r="Y24" i="32" s="1"/>
  <c r="X23" i="32"/>
  <c r="Y23" i="32" s="1"/>
  <c r="X22" i="32"/>
  <c r="Y22" i="32" s="1"/>
  <c r="X20" i="32"/>
  <c r="Y20" i="32" s="1"/>
  <c r="X19" i="32"/>
  <c r="Y19" i="32" s="1"/>
  <c r="X18" i="32"/>
  <c r="Y18" i="32" s="1"/>
  <c r="X17" i="32"/>
  <c r="Y17" i="32" s="1"/>
  <c r="X16" i="32"/>
  <c r="Y16" i="32" s="1"/>
  <c r="G157" i="32"/>
  <c r="E157" i="32"/>
  <c r="G156" i="32"/>
  <c r="AF156" i="32" s="1"/>
  <c r="E156" i="32"/>
  <c r="G155" i="32"/>
  <c r="AF155" i="32" s="1"/>
  <c r="E155" i="32"/>
  <c r="G154" i="32"/>
  <c r="AF154" i="32" s="1"/>
  <c r="E154" i="32"/>
  <c r="G153" i="32"/>
  <c r="AF153" i="32" s="1"/>
  <c r="E153" i="32"/>
  <c r="G152" i="32"/>
  <c r="AF152" i="32" s="1"/>
  <c r="E152" i="32"/>
  <c r="G151" i="32"/>
  <c r="AF151" i="32" s="1"/>
  <c r="E151" i="32"/>
  <c r="G150" i="32"/>
  <c r="AF150" i="32" s="1"/>
  <c r="E150" i="32"/>
  <c r="G149" i="32"/>
  <c r="AF149" i="32" s="1"/>
  <c r="E149" i="32"/>
  <c r="G148" i="32"/>
  <c r="AF148" i="32" s="1"/>
  <c r="E148" i="32"/>
  <c r="G147" i="32"/>
  <c r="AF147" i="32" s="1"/>
  <c r="E147" i="32"/>
  <c r="G146" i="32"/>
  <c r="AF146" i="32" s="1"/>
  <c r="E146" i="32"/>
  <c r="G145" i="32"/>
  <c r="AF145" i="32" s="1"/>
  <c r="E145" i="32"/>
  <c r="G144" i="32"/>
  <c r="AF144" i="32" s="1"/>
  <c r="E144" i="32"/>
  <c r="G143" i="32"/>
  <c r="AF143" i="32" s="1"/>
  <c r="E143" i="32"/>
  <c r="G121" i="32"/>
  <c r="AF121" i="32" s="1"/>
  <c r="E121" i="32"/>
  <c r="G120" i="32"/>
  <c r="AF120" i="32" s="1"/>
  <c r="E120" i="32"/>
  <c r="G119" i="32"/>
  <c r="AF119" i="32" s="1"/>
  <c r="E119" i="32"/>
  <c r="G118" i="32"/>
  <c r="AF118" i="32" s="1"/>
  <c r="E118" i="32"/>
  <c r="G117" i="32"/>
  <c r="AF117" i="32" s="1"/>
  <c r="E117" i="32"/>
  <c r="G116" i="32"/>
  <c r="AF116" i="32" s="1"/>
  <c r="E116" i="32"/>
  <c r="G115" i="32"/>
  <c r="AF115" i="32" s="1"/>
  <c r="E115" i="32"/>
  <c r="G114" i="32"/>
  <c r="AF114" i="32" s="1"/>
  <c r="E114" i="32"/>
  <c r="G113" i="32"/>
  <c r="AF113" i="32" s="1"/>
  <c r="E113" i="32"/>
  <c r="G112" i="32"/>
  <c r="AF112" i="32" s="1"/>
  <c r="E112" i="32"/>
  <c r="G111" i="32"/>
  <c r="AF111" i="32" s="1"/>
  <c r="E111" i="32"/>
  <c r="G110" i="32"/>
  <c r="AF110" i="32" s="1"/>
  <c r="E110" i="32"/>
  <c r="G109" i="32"/>
  <c r="AF109" i="32" s="1"/>
  <c r="E109" i="32"/>
  <c r="G108" i="32"/>
  <c r="AF108" i="32" s="1"/>
  <c r="E108" i="32"/>
  <c r="G107" i="32"/>
  <c r="AF107" i="32" s="1"/>
  <c r="E107" i="32"/>
  <c r="G103" i="32"/>
  <c r="AF103" i="32" s="1"/>
  <c r="E103" i="32"/>
  <c r="G102" i="32"/>
  <c r="AF102" i="32" s="1"/>
  <c r="E102" i="32"/>
  <c r="G101" i="32"/>
  <c r="AF101" i="32" s="1"/>
  <c r="E101" i="32"/>
  <c r="G100" i="32"/>
  <c r="AF100" i="32" s="1"/>
  <c r="E100" i="32"/>
  <c r="G99" i="32"/>
  <c r="AF99" i="32" s="1"/>
  <c r="E99" i="32"/>
  <c r="G98" i="32"/>
  <c r="AF98" i="32" s="1"/>
  <c r="E98" i="32"/>
  <c r="G97" i="32"/>
  <c r="AF97" i="32" s="1"/>
  <c r="E97" i="32"/>
  <c r="G96" i="32"/>
  <c r="AF96" i="32" s="1"/>
  <c r="E96" i="32"/>
  <c r="G95" i="32"/>
  <c r="AF95" i="32" s="1"/>
  <c r="E95" i="32"/>
  <c r="G94" i="32"/>
  <c r="AF94" i="32" s="1"/>
  <c r="E94" i="32"/>
  <c r="G93" i="32"/>
  <c r="AF93" i="32" s="1"/>
  <c r="E93" i="32"/>
  <c r="G92" i="32"/>
  <c r="AF92" i="32" s="1"/>
  <c r="E92" i="32"/>
  <c r="G91" i="32"/>
  <c r="AF91" i="32" s="1"/>
  <c r="E91" i="32"/>
  <c r="G90" i="32"/>
  <c r="AF90" i="32" s="1"/>
  <c r="E90" i="32"/>
  <c r="G85" i="32"/>
  <c r="AF85" i="32" s="1"/>
  <c r="E85" i="32"/>
  <c r="G84" i="32"/>
  <c r="AF84" i="32" s="1"/>
  <c r="E84" i="32"/>
  <c r="G83" i="32"/>
  <c r="AF83" i="32" s="1"/>
  <c r="E83" i="32"/>
  <c r="G82" i="32"/>
  <c r="AF82" i="32" s="1"/>
  <c r="E82" i="32"/>
  <c r="G81" i="32"/>
  <c r="AF81" i="32" s="1"/>
  <c r="E81" i="32"/>
  <c r="G80" i="32"/>
  <c r="AF80" i="32" s="1"/>
  <c r="E80" i="32"/>
  <c r="G79" i="32"/>
  <c r="AF79" i="32" s="1"/>
  <c r="E79" i="32"/>
  <c r="G78" i="32"/>
  <c r="AF78" i="32" s="1"/>
  <c r="E78" i="32"/>
  <c r="G77" i="32"/>
  <c r="AF77" i="32" s="1"/>
  <c r="E77" i="32"/>
  <c r="G76" i="32"/>
  <c r="AF76" i="32" s="1"/>
  <c r="E76" i="32"/>
  <c r="G75" i="32"/>
  <c r="AF75" i="32" s="1"/>
  <c r="E75" i="32"/>
  <c r="G74" i="32"/>
  <c r="AF74" i="32" s="1"/>
  <c r="E74" i="32"/>
  <c r="G72" i="32"/>
  <c r="AF72" i="32" s="1"/>
  <c r="E72" i="32"/>
  <c r="G67" i="32"/>
  <c r="AF67" i="32" s="1"/>
  <c r="E67" i="32"/>
  <c r="G66" i="32"/>
  <c r="AF66" i="32" s="1"/>
  <c r="E66" i="32"/>
  <c r="G65" i="32"/>
  <c r="AF65" i="32" s="1"/>
  <c r="E65" i="32"/>
  <c r="G64" i="32"/>
  <c r="AF64" i="32" s="1"/>
  <c r="E64" i="32"/>
  <c r="G63" i="32"/>
  <c r="AF63" i="32" s="1"/>
  <c r="E63" i="32"/>
  <c r="G62" i="32"/>
  <c r="AF62" i="32" s="1"/>
  <c r="E62" i="32"/>
  <c r="G61" i="32"/>
  <c r="AF61" i="32" s="1"/>
  <c r="E61" i="32"/>
  <c r="G60" i="32"/>
  <c r="AF60" i="32" s="1"/>
  <c r="E60" i="32"/>
  <c r="G59" i="32"/>
  <c r="AF59" i="32" s="1"/>
  <c r="E59" i="32"/>
  <c r="G58" i="32"/>
  <c r="AF58" i="32" s="1"/>
  <c r="E58" i="32"/>
  <c r="G57" i="32"/>
  <c r="AF57" i="32" s="1"/>
  <c r="E57" i="32"/>
  <c r="G56" i="32"/>
  <c r="AF56" i="32" s="1"/>
  <c r="E56" i="32"/>
  <c r="G55" i="32"/>
  <c r="AF55" i="32" s="1"/>
  <c r="E55" i="32"/>
  <c r="G54" i="32"/>
  <c r="AF54" i="32" s="1"/>
  <c r="E54" i="32"/>
  <c r="B34" i="32"/>
  <c r="U15" i="22" l="1"/>
  <c r="X15" i="22" s="1"/>
  <c r="T15" i="22"/>
  <c r="W15" i="22" s="1"/>
  <c r="AE56" i="32"/>
  <c r="T56" i="32"/>
  <c r="AG56" i="32" s="1"/>
  <c r="AE80" i="32"/>
  <c r="T80" i="32"/>
  <c r="AG80" i="32" s="1"/>
  <c r="AE99" i="32"/>
  <c r="T99" i="32"/>
  <c r="AG99" i="32" s="1"/>
  <c r="AE113" i="32"/>
  <c r="T113" i="32"/>
  <c r="AG113" i="32" s="1"/>
  <c r="AE121" i="32"/>
  <c r="T121" i="32"/>
  <c r="AG121" i="32" s="1"/>
  <c r="AE145" i="32"/>
  <c r="T145" i="32"/>
  <c r="AG145" i="32" s="1"/>
  <c r="AE149" i="32"/>
  <c r="T149" i="32"/>
  <c r="AG149" i="32" s="1"/>
  <c r="AD140" i="32"/>
  <c r="AG125" i="32"/>
  <c r="AG140" i="32" s="1"/>
  <c r="AE91" i="32"/>
  <c r="T91" i="32"/>
  <c r="AG91" i="32" s="1"/>
  <c r="AE109" i="32"/>
  <c r="T109" i="32"/>
  <c r="AG109" i="32" s="1"/>
  <c r="AE157" i="32"/>
  <c r="T157" i="32"/>
  <c r="AF157" i="32"/>
  <c r="AE54" i="32"/>
  <c r="T54" i="32"/>
  <c r="AG54" i="32" s="1"/>
  <c r="AE60" i="32"/>
  <c r="T60" i="32"/>
  <c r="AG60" i="32" s="1"/>
  <c r="AE64" i="32"/>
  <c r="T64" i="32"/>
  <c r="AG64" i="32" s="1"/>
  <c r="AE76" i="32"/>
  <c r="T76" i="32"/>
  <c r="AG76" i="32" s="1"/>
  <c r="AE84" i="32"/>
  <c r="T84" i="32"/>
  <c r="AG84" i="32" s="1"/>
  <c r="AE95" i="32"/>
  <c r="T95" i="32"/>
  <c r="AG95" i="32" s="1"/>
  <c r="AE103" i="32"/>
  <c r="T103" i="32"/>
  <c r="AG103" i="32" s="1"/>
  <c r="AE117" i="32"/>
  <c r="T117" i="32"/>
  <c r="AG117" i="32" s="1"/>
  <c r="AE153" i="32"/>
  <c r="T153" i="32"/>
  <c r="AG153" i="32" s="1"/>
  <c r="AE57" i="32"/>
  <c r="T57" i="32"/>
  <c r="AG57" i="32" s="1"/>
  <c r="AE61" i="32"/>
  <c r="T61" i="32"/>
  <c r="AG61" i="32" s="1"/>
  <c r="AE65" i="32"/>
  <c r="T65" i="32"/>
  <c r="AG65" i="32" s="1"/>
  <c r="AE72" i="32"/>
  <c r="T72" i="32"/>
  <c r="AG72" i="32" s="1"/>
  <c r="AE77" i="32"/>
  <c r="T77" i="32"/>
  <c r="AG77" i="32" s="1"/>
  <c r="AE81" i="32"/>
  <c r="T81" i="32"/>
  <c r="AG81" i="32" s="1"/>
  <c r="AE85" i="32"/>
  <c r="T85" i="32"/>
  <c r="AG85" i="32" s="1"/>
  <c r="AE92" i="32"/>
  <c r="T92" i="32"/>
  <c r="AG92" i="32" s="1"/>
  <c r="AE96" i="32"/>
  <c r="T96" i="32"/>
  <c r="AG96" i="32" s="1"/>
  <c r="AE100" i="32"/>
  <c r="T100" i="32"/>
  <c r="AG100" i="32" s="1"/>
  <c r="AE110" i="32"/>
  <c r="T110" i="32"/>
  <c r="AG110" i="32" s="1"/>
  <c r="AE114" i="32"/>
  <c r="T114" i="32"/>
  <c r="AG114" i="32" s="1"/>
  <c r="AE118" i="32"/>
  <c r="T118" i="32"/>
  <c r="AG118" i="32" s="1"/>
  <c r="AE146" i="32"/>
  <c r="T146" i="32"/>
  <c r="AG146" i="32" s="1"/>
  <c r="AE150" i="32"/>
  <c r="T150" i="32"/>
  <c r="AG150" i="32" s="1"/>
  <c r="AE154" i="32"/>
  <c r="T154" i="32"/>
  <c r="AG154" i="32" s="1"/>
  <c r="AE73" i="32"/>
  <c r="T73" i="32"/>
  <c r="AG73" i="32" s="1"/>
  <c r="AE66" i="32"/>
  <c r="T66" i="32"/>
  <c r="AG66" i="32" s="1"/>
  <c r="AE78" i="32"/>
  <c r="T78" i="32"/>
  <c r="AG78" i="32" s="1"/>
  <c r="AE93" i="32"/>
  <c r="T93" i="32"/>
  <c r="AG93" i="32" s="1"/>
  <c r="AE101" i="32"/>
  <c r="T101" i="32"/>
  <c r="AG101" i="32" s="1"/>
  <c r="AE115" i="32"/>
  <c r="T115" i="32"/>
  <c r="AG115" i="32" s="1"/>
  <c r="AE119" i="32"/>
  <c r="T119" i="32"/>
  <c r="AG119" i="32" s="1"/>
  <c r="AE147" i="32"/>
  <c r="T147" i="32"/>
  <c r="AG147" i="32" s="1"/>
  <c r="AE151" i="32"/>
  <c r="T151" i="32"/>
  <c r="AG151" i="32" s="1"/>
  <c r="AE155" i="32"/>
  <c r="T155" i="32"/>
  <c r="AG155" i="32" s="1"/>
  <c r="AE71" i="32"/>
  <c r="T71" i="32"/>
  <c r="AG71" i="32" s="1"/>
  <c r="AE62" i="32"/>
  <c r="T62" i="32"/>
  <c r="AG62" i="32" s="1"/>
  <c r="AE58" i="32"/>
  <c r="T58" i="32"/>
  <c r="AG58" i="32" s="1"/>
  <c r="AE74" i="32"/>
  <c r="T74" i="32"/>
  <c r="AG74" i="32" s="1"/>
  <c r="AE82" i="32"/>
  <c r="T82" i="32"/>
  <c r="AG82" i="32" s="1"/>
  <c r="AE97" i="32"/>
  <c r="T97" i="32"/>
  <c r="AG97" i="32" s="1"/>
  <c r="AE111" i="32"/>
  <c r="T111" i="32"/>
  <c r="AG111" i="32" s="1"/>
  <c r="AE55" i="32"/>
  <c r="T55" i="32"/>
  <c r="AG55" i="32" s="1"/>
  <c r="AE59" i="32"/>
  <c r="T59" i="32"/>
  <c r="AG59" i="32" s="1"/>
  <c r="AE63" i="32"/>
  <c r="T63" i="32"/>
  <c r="AG63" i="32" s="1"/>
  <c r="AE67" i="32"/>
  <c r="T67" i="32"/>
  <c r="AG67" i="32" s="1"/>
  <c r="AE75" i="32"/>
  <c r="T75" i="32"/>
  <c r="AG75" i="32" s="1"/>
  <c r="AE79" i="32"/>
  <c r="T79" i="32"/>
  <c r="AG79" i="32" s="1"/>
  <c r="AE83" i="32"/>
  <c r="T83" i="32"/>
  <c r="AG83" i="32" s="1"/>
  <c r="AE90" i="32"/>
  <c r="T90" i="32"/>
  <c r="AG90" i="32" s="1"/>
  <c r="AE94" i="32"/>
  <c r="T94" i="32"/>
  <c r="AG94" i="32" s="1"/>
  <c r="AE98" i="32"/>
  <c r="T98" i="32"/>
  <c r="AG98" i="32" s="1"/>
  <c r="AE102" i="32"/>
  <c r="T102" i="32"/>
  <c r="AG102" i="32" s="1"/>
  <c r="AE112" i="32"/>
  <c r="T112" i="32"/>
  <c r="AG112" i="32" s="1"/>
  <c r="AE116" i="32"/>
  <c r="T116" i="32"/>
  <c r="AG116" i="32" s="1"/>
  <c r="AE120" i="32"/>
  <c r="T120" i="32"/>
  <c r="AG120" i="32" s="1"/>
  <c r="AE144" i="32"/>
  <c r="T144" i="32"/>
  <c r="AG144" i="32" s="1"/>
  <c r="AE148" i="32"/>
  <c r="T148" i="32"/>
  <c r="AG148" i="32" s="1"/>
  <c r="AE152" i="32"/>
  <c r="T152" i="32"/>
  <c r="AG152" i="32" s="1"/>
  <c r="AE156" i="32"/>
  <c r="T156" i="32"/>
  <c r="AG156" i="32" s="1"/>
  <c r="AE140" i="32"/>
  <c r="AE108" i="32"/>
  <c r="T108" i="32"/>
  <c r="AG108" i="32" s="1"/>
  <c r="AE89" i="32"/>
  <c r="T89" i="32"/>
  <c r="AG89" i="32" s="1"/>
  <c r="T107" i="32"/>
  <c r="AG107" i="32" s="1"/>
  <c r="AE107" i="32"/>
  <c r="AE143" i="32"/>
  <c r="T143" i="32"/>
  <c r="AG143" i="32" s="1"/>
  <c r="S35" i="32"/>
  <c r="Q35" i="32"/>
  <c r="S36" i="32"/>
  <c r="Q36" i="32"/>
  <c r="S44" i="32"/>
  <c r="Q44" i="32"/>
  <c r="S37" i="32"/>
  <c r="Q37" i="32"/>
  <c r="S45" i="32"/>
  <c r="Q45" i="32"/>
  <c r="S43" i="32"/>
  <c r="Q43" i="32"/>
  <c r="S38" i="32"/>
  <c r="Q38" i="32"/>
  <c r="S46" i="32"/>
  <c r="Q46" i="32"/>
  <c r="S42" i="32"/>
  <c r="Q42" i="32"/>
  <c r="S39" i="32"/>
  <c r="Q39" i="32"/>
  <c r="S40" i="32"/>
  <c r="Q40" i="32"/>
  <c r="S48" i="32"/>
  <c r="Q48" i="32"/>
  <c r="S34" i="32"/>
  <c r="Q34" i="32"/>
  <c r="S47" i="32"/>
  <c r="Q47" i="32"/>
  <c r="S41" i="32"/>
  <c r="Q41" i="32"/>
  <c r="S49" i="32"/>
  <c r="Q49" i="32"/>
  <c r="O34" i="32"/>
  <c r="M34" i="32"/>
  <c r="O42" i="32"/>
  <c r="M42" i="32"/>
  <c r="O35" i="32"/>
  <c r="M35" i="32"/>
  <c r="O43" i="32"/>
  <c r="M43" i="32"/>
  <c r="O36" i="32"/>
  <c r="M36" i="32"/>
  <c r="O44" i="32"/>
  <c r="M44" i="32"/>
  <c r="O37" i="32"/>
  <c r="M37" i="32"/>
  <c r="O45" i="32"/>
  <c r="M45" i="32"/>
  <c r="O38" i="32"/>
  <c r="M38" i="32"/>
  <c r="O46" i="32"/>
  <c r="M46" i="32"/>
  <c r="O39" i="32"/>
  <c r="M39" i="32"/>
  <c r="O47" i="32"/>
  <c r="M47" i="32"/>
  <c r="O40" i="32"/>
  <c r="M40" i="32"/>
  <c r="O48" i="32"/>
  <c r="M48" i="32"/>
  <c r="O41" i="32"/>
  <c r="M41" i="32"/>
  <c r="O49" i="32"/>
  <c r="M49" i="32"/>
  <c r="K35" i="32"/>
  <c r="I35" i="32"/>
  <c r="V43" i="32"/>
  <c r="K43" i="32"/>
  <c r="I43" i="32"/>
  <c r="V34" i="32"/>
  <c r="K34" i="32"/>
  <c r="I34" i="32"/>
  <c r="V36" i="32"/>
  <c r="K36" i="32"/>
  <c r="I36" i="32"/>
  <c r="V44" i="32"/>
  <c r="K44" i="32"/>
  <c r="I44" i="32"/>
  <c r="V42" i="32"/>
  <c r="K42" i="32"/>
  <c r="I42" i="32"/>
  <c r="V37" i="32"/>
  <c r="K37" i="32"/>
  <c r="I37" i="32"/>
  <c r="V45" i="32"/>
  <c r="Y45" i="32" s="1"/>
  <c r="K45" i="32"/>
  <c r="I45" i="32"/>
  <c r="V38" i="32"/>
  <c r="K38" i="32"/>
  <c r="I38" i="32"/>
  <c r="V46" i="32"/>
  <c r="K46" i="32"/>
  <c r="I46" i="32"/>
  <c r="V39" i="32"/>
  <c r="K39" i="32"/>
  <c r="I39" i="32"/>
  <c r="V47" i="32"/>
  <c r="K47" i="32"/>
  <c r="I47" i="32"/>
  <c r="V40" i="32"/>
  <c r="K40" i="32"/>
  <c r="I40" i="32"/>
  <c r="V48" i="32"/>
  <c r="K48" i="32"/>
  <c r="I48" i="32"/>
  <c r="V41" i="32"/>
  <c r="K41" i="32"/>
  <c r="I41" i="32"/>
  <c r="V49" i="32"/>
  <c r="Y49" i="32" s="1"/>
  <c r="K49" i="32"/>
  <c r="I49" i="32"/>
  <c r="AA35" i="32"/>
  <c r="V35" i="32"/>
  <c r="X45" i="32"/>
  <c r="X47" i="32"/>
  <c r="E48" i="32"/>
  <c r="X36" i="32"/>
  <c r="G40" i="32"/>
  <c r="AA48" i="32"/>
  <c r="AD48" i="32" s="1"/>
  <c r="AC44" i="32"/>
  <c r="X40" i="32"/>
  <c r="AA39" i="32"/>
  <c r="AA41" i="32"/>
  <c r="X48" i="32"/>
  <c r="AA42" i="32"/>
  <c r="AC40" i="32"/>
  <c r="AA34" i="32"/>
  <c r="AC48" i="32"/>
  <c r="G45" i="32"/>
  <c r="AC49" i="32"/>
  <c r="E40" i="32"/>
  <c r="E35" i="32"/>
  <c r="X35" i="32"/>
  <c r="X43" i="32"/>
  <c r="AC43" i="32"/>
  <c r="AA43" i="32"/>
  <c r="AC36" i="32"/>
  <c r="G36" i="32"/>
  <c r="E36" i="32"/>
  <c r="AA44" i="32"/>
  <c r="AD44" i="32" s="1"/>
  <c r="X44" i="32"/>
  <c r="G44" i="32"/>
  <c r="E44" i="32"/>
  <c r="G86" i="32"/>
  <c r="C12" i="22" s="1"/>
  <c r="O12" i="22" s="1"/>
  <c r="X37" i="32"/>
  <c r="AA45" i="32"/>
  <c r="AA37" i="32"/>
  <c r="AC37" i="32"/>
  <c r="AA40" i="32"/>
  <c r="G48" i="32"/>
  <c r="X49" i="32"/>
  <c r="G41" i="32"/>
  <c r="G42" i="32"/>
  <c r="X41" i="32"/>
  <c r="E43" i="32"/>
  <c r="G43" i="32"/>
  <c r="AC42" i="32"/>
  <c r="AA36" i="32"/>
  <c r="E37" i="32"/>
  <c r="X38" i="32"/>
  <c r="G37" i="32"/>
  <c r="G49" i="32"/>
  <c r="X34" i="32"/>
  <c r="AC41" i="32"/>
  <c r="E41" i="32"/>
  <c r="E42" i="32"/>
  <c r="AC34" i="32"/>
  <c r="E34" i="32"/>
  <c r="E45" i="32"/>
  <c r="AC45" i="32"/>
  <c r="AA49" i="32"/>
  <c r="AD49" i="32" s="1"/>
  <c r="G34" i="32"/>
  <c r="X42" i="32"/>
  <c r="E49" i="32"/>
  <c r="AC35" i="32"/>
  <c r="AA38" i="32"/>
  <c r="E39" i="32"/>
  <c r="AC39" i="32"/>
  <c r="X46" i="32"/>
  <c r="AC38" i="32"/>
  <c r="G39" i="32"/>
  <c r="AA47" i="32"/>
  <c r="E38" i="32"/>
  <c r="AA46" i="32"/>
  <c r="E47" i="32"/>
  <c r="AC47" i="32"/>
  <c r="G38" i="32"/>
  <c r="AC46" i="32"/>
  <c r="G47" i="32"/>
  <c r="AF47" i="32" s="1"/>
  <c r="X39" i="32"/>
  <c r="E46" i="32"/>
  <c r="G46" i="32"/>
  <c r="AC122" i="32"/>
  <c r="AD158" i="32"/>
  <c r="V16" i="22" s="1"/>
  <c r="AA104" i="32"/>
  <c r="T13" i="22" s="1"/>
  <c r="AA158" i="32"/>
  <c r="T16" i="22" s="1"/>
  <c r="AA68" i="32"/>
  <c r="T11" i="22" s="1"/>
  <c r="AA86" i="32"/>
  <c r="T12" i="22" s="1"/>
  <c r="AC68" i="32"/>
  <c r="U11" i="22" s="1"/>
  <c r="AC86" i="32"/>
  <c r="U12" i="22" s="1"/>
  <c r="AC104" i="32"/>
  <c r="U13" i="22" s="1"/>
  <c r="AA122" i="32"/>
  <c r="X122" i="32"/>
  <c r="AC158" i="32"/>
  <c r="U16" i="22" s="1"/>
  <c r="AD122" i="32"/>
  <c r="V104" i="32"/>
  <c r="Q13" i="22" s="1"/>
  <c r="AD68" i="32"/>
  <c r="V11" i="22" s="1"/>
  <c r="AD104" i="32"/>
  <c r="V13" i="22" s="1"/>
  <c r="V68" i="32"/>
  <c r="Q11" i="22" s="1"/>
  <c r="V86" i="32"/>
  <c r="Q12" i="22" s="1"/>
  <c r="V158" i="32"/>
  <c r="Q16" i="22" s="1"/>
  <c r="AD31" i="32"/>
  <c r="V9" i="22" s="1"/>
  <c r="AC31" i="32"/>
  <c r="U9" i="22" s="1"/>
  <c r="X86" i="32"/>
  <c r="R12" i="22" s="1"/>
  <c r="X31" i="32"/>
  <c r="V122" i="32"/>
  <c r="AD86" i="32"/>
  <c r="V12" i="22" s="1"/>
  <c r="V31" i="32"/>
  <c r="X158" i="32"/>
  <c r="R16" i="22" s="1"/>
  <c r="X68" i="32"/>
  <c r="R11" i="22" s="1"/>
  <c r="X104" i="32"/>
  <c r="R13" i="22" s="1"/>
  <c r="AA31" i="32"/>
  <c r="T9" i="22" s="1"/>
  <c r="E158" i="32"/>
  <c r="B16" i="22" s="1"/>
  <c r="G158" i="32"/>
  <c r="C16" i="22" s="1"/>
  <c r="O16" i="22" s="1"/>
  <c r="E122" i="32"/>
  <c r="B14" i="22" s="1"/>
  <c r="G122" i="32"/>
  <c r="C14" i="22" s="1"/>
  <c r="O14" i="22" s="1"/>
  <c r="E104" i="32"/>
  <c r="B13" i="22" s="1"/>
  <c r="G104" i="32"/>
  <c r="C13" i="22" s="1"/>
  <c r="O13" i="22" s="1"/>
  <c r="E86" i="32"/>
  <c r="B12" i="22" s="1"/>
  <c r="E68" i="32"/>
  <c r="B11" i="22" s="1"/>
  <c r="G68" i="32"/>
  <c r="Q9" i="22" l="1"/>
  <c r="R9" i="22"/>
  <c r="AA160" i="32"/>
  <c r="C11" i="22"/>
  <c r="O11" i="22" s="1"/>
  <c r="V15" i="22"/>
  <c r="Y15" i="22" s="1"/>
  <c r="AF39" i="32"/>
  <c r="AD40" i="32"/>
  <c r="AF38" i="32"/>
  <c r="AD37" i="32"/>
  <c r="AD41" i="32"/>
  <c r="Y43" i="32"/>
  <c r="AF49" i="32"/>
  <c r="AF45" i="32"/>
  <c r="AF35" i="32"/>
  <c r="AE41" i="32"/>
  <c r="T41" i="32"/>
  <c r="AD42" i="32"/>
  <c r="AG157" i="32"/>
  <c r="AF34" i="32"/>
  <c r="AF43" i="32"/>
  <c r="AE35" i="32"/>
  <c r="T35" i="32"/>
  <c r="AE48" i="32"/>
  <c r="T48" i="32"/>
  <c r="Y40" i="32"/>
  <c r="Y44" i="32"/>
  <c r="AE43" i="32"/>
  <c r="T43" i="32"/>
  <c r="AE36" i="32"/>
  <c r="T36" i="32"/>
  <c r="AE40" i="32"/>
  <c r="T40" i="32"/>
  <c r="Y46" i="32"/>
  <c r="D15" i="22"/>
  <c r="AD45" i="32"/>
  <c r="AF36" i="32"/>
  <c r="AD39" i="32"/>
  <c r="Y41" i="32"/>
  <c r="Y37" i="32"/>
  <c r="D12" i="22"/>
  <c r="N12" i="22"/>
  <c r="W12" i="22" s="1"/>
  <c r="AF37" i="32"/>
  <c r="Y47" i="32"/>
  <c r="AE47" i="32"/>
  <c r="T47" i="32"/>
  <c r="AE39" i="32"/>
  <c r="T39" i="32"/>
  <c r="AE45" i="32"/>
  <c r="T45" i="32"/>
  <c r="AF42" i="32"/>
  <c r="Y35" i="32"/>
  <c r="Y36" i="32"/>
  <c r="AF46" i="32"/>
  <c r="AD46" i="32"/>
  <c r="AD38" i="32"/>
  <c r="AE34" i="32"/>
  <c r="T34" i="32"/>
  <c r="AF41" i="32"/>
  <c r="AD43" i="32"/>
  <c r="AD35" i="32"/>
  <c r="Y38" i="32"/>
  <c r="AE46" i="32"/>
  <c r="T46" i="32"/>
  <c r="AE38" i="32"/>
  <c r="T38" i="32"/>
  <c r="AG38" i="32" s="1"/>
  <c r="AE37" i="32"/>
  <c r="T37" i="32"/>
  <c r="AG37" i="32" s="1"/>
  <c r="AE44" i="32"/>
  <c r="T44" i="32"/>
  <c r="AD34" i="32"/>
  <c r="Y48" i="32"/>
  <c r="Y42" i="32"/>
  <c r="AD47" i="32"/>
  <c r="AE49" i="32"/>
  <c r="T49" i="32"/>
  <c r="AG49" i="32" s="1"/>
  <c r="AE42" i="32"/>
  <c r="T42" i="32"/>
  <c r="AD36" i="32"/>
  <c r="AF48" i="32"/>
  <c r="AF44" i="32"/>
  <c r="AF40" i="32"/>
  <c r="Y39" i="32"/>
  <c r="Y34" i="32"/>
  <c r="D13" i="22"/>
  <c r="N13" i="22"/>
  <c r="W13" i="22" s="1"/>
  <c r="N14" i="22"/>
  <c r="D14" i="22"/>
  <c r="N16" i="22"/>
  <c r="D16" i="22"/>
  <c r="N11" i="22"/>
  <c r="W11" i="22" s="1"/>
  <c r="D11" i="22"/>
  <c r="Q50" i="32"/>
  <c r="Q160" i="32" s="1"/>
  <c r="S50" i="32"/>
  <c r="S160" i="32" s="1"/>
  <c r="M50" i="32"/>
  <c r="M160" i="32" s="1"/>
  <c r="O50" i="32"/>
  <c r="O160" i="32" s="1"/>
  <c r="K50" i="32"/>
  <c r="K160" i="32" s="1"/>
  <c r="I50" i="32"/>
  <c r="I160" i="32" s="1"/>
  <c r="W16" i="22"/>
  <c r="X13" i="22"/>
  <c r="X11" i="22"/>
  <c r="D13" i="45" s="1"/>
  <c r="X16" i="22"/>
  <c r="X12" i="22"/>
  <c r="AE122" i="32"/>
  <c r="AE162" i="32" s="1"/>
  <c r="Y86" i="32"/>
  <c r="S12" i="22" s="1"/>
  <c r="Y158" i="32"/>
  <c r="S16" i="22" s="1"/>
  <c r="Y122" i="32"/>
  <c r="S14" i="22" s="1"/>
  <c r="AF104" i="32"/>
  <c r="Y68" i="32"/>
  <c r="S11" i="22" s="1"/>
  <c r="AE68" i="32"/>
  <c r="AF158" i="32"/>
  <c r="AE86" i="32"/>
  <c r="AE104" i="32"/>
  <c r="AF68" i="32"/>
  <c r="AF122" i="32"/>
  <c r="AF162" i="32" s="1"/>
  <c r="AE158" i="32"/>
  <c r="AA50" i="32"/>
  <c r="T10" i="22" s="1"/>
  <c r="G162" i="32"/>
  <c r="V162" i="32"/>
  <c r="Q14" i="22"/>
  <c r="X162" i="32"/>
  <c r="R14" i="22"/>
  <c r="AD50" i="32"/>
  <c r="AD160" i="32" s="1"/>
  <c r="AC162" i="32"/>
  <c r="U14" i="22"/>
  <c r="E162" i="32"/>
  <c r="AA162" i="32"/>
  <c r="T14" i="22"/>
  <c r="AC50" i="32"/>
  <c r="U10" i="22" s="1"/>
  <c r="AD162" i="32"/>
  <c r="V14" i="22"/>
  <c r="X50" i="32"/>
  <c r="R10" i="22" s="1"/>
  <c r="AF86" i="32"/>
  <c r="V50" i="32"/>
  <c r="V160" i="32" s="1"/>
  <c r="G50" i="32"/>
  <c r="C10" i="22" s="1"/>
  <c r="E50" i="32"/>
  <c r="B10" i="22" s="1"/>
  <c r="Y104" i="32"/>
  <c r="S13" i="22" s="1"/>
  <c r="Y31" i="32"/>
  <c r="T104" i="32"/>
  <c r="P13" i="22" s="1"/>
  <c r="T68" i="32"/>
  <c r="T158" i="32"/>
  <c r="P16" i="22" s="1"/>
  <c r="T122" i="32"/>
  <c r="T86" i="32"/>
  <c r="P12" i="22" s="1"/>
  <c r="Y50" i="32" l="1"/>
  <c r="S9" i="22"/>
  <c r="Y160" i="32"/>
  <c r="AC160" i="32"/>
  <c r="AC164" i="32" s="1"/>
  <c r="AC166" i="32" s="1"/>
  <c r="X160" i="32"/>
  <c r="X164" i="32" s="1"/>
  <c r="X166" i="32" s="1"/>
  <c r="T50" i="32"/>
  <c r="P11" i="22"/>
  <c r="K10" i="22"/>
  <c r="D10" i="22"/>
  <c r="AG43" i="32"/>
  <c r="E10" i="22"/>
  <c r="AG34" i="32"/>
  <c r="AG45" i="32"/>
  <c r="K164" i="32"/>
  <c r="K166" i="32" s="1"/>
  <c r="F10" i="22"/>
  <c r="I17" i="22"/>
  <c r="I10" i="22"/>
  <c r="AG46" i="32"/>
  <c r="AG39" i="32"/>
  <c r="AG40" i="32"/>
  <c r="AG48" i="32"/>
  <c r="H17" i="22"/>
  <c r="H10" i="22"/>
  <c r="AG41" i="32"/>
  <c r="L17" i="22"/>
  <c r="L10" i="22"/>
  <c r="AG42" i="32"/>
  <c r="AG44" i="32"/>
  <c r="AG47" i="32"/>
  <c r="AG36" i="32"/>
  <c r="AG35" i="32"/>
  <c r="I164" i="32"/>
  <c r="I166" i="32" s="1"/>
  <c r="E17" i="22"/>
  <c r="M164" i="32"/>
  <c r="M166" i="32" s="1"/>
  <c r="S164" i="32"/>
  <c r="S166" i="32" s="1"/>
  <c r="Q164" i="32"/>
  <c r="Q166" i="32" s="1"/>
  <c r="K17" i="22"/>
  <c r="Y12" i="22"/>
  <c r="X14" i="22"/>
  <c r="Y11" i="22"/>
  <c r="Y16" i="22"/>
  <c r="Y162" i="32"/>
  <c r="Y13" i="22"/>
  <c r="W14" i="22"/>
  <c r="AG86" i="32"/>
  <c r="AG68" i="32"/>
  <c r="AG104" i="32"/>
  <c r="AG158" i="32"/>
  <c r="AG122" i="32"/>
  <c r="AG162" i="32" s="1"/>
  <c r="AE50" i="32"/>
  <c r="AA164" i="32"/>
  <c r="AA166" i="32" s="1"/>
  <c r="T162" i="32"/>
  <c r="P14" i="22"/>
  <c r="Y14" i="22" s="1"/>
  <c r="AF50" i="32"/>
  <c r="V10" i="22"/>
  <c r="Q10" i="22"/>
  <c r="S10" i="22"/>
  <c r="A34" i="32"/>
  <c r="G15" i="32"/>
  <c r="AF15" i="32" s="1"/>
  <c r="G30" i="32"/>
  <c r="AF30" i="32" s="1"/>
  <c r="G29" i="32"/>
  <c r="AF29" i="32" s="1"/>
  <c r="G28" i="32"/>
  <c r="AF28" i="32" s="1"/>
  <c r="G27" i="32"/>
  <c r="AF27" i="32" s="1"/>
  <c r="G26" i="32"/>
  <c r="AF26" i="32" s="1"/>
  <c r="G25" i="32"/>
  <c r="AF25" i="32" s="1"/>
  <c r="G24" i="32"/>
  <c r="AF24" i="32" s="1"/>
  <c r="G23" i="32"/>
  <c r="AF23" i="32" s="1"/>
  <c r="G22" i="32"/>
  <c r="AF22" i="32" s="1"/>
  <c r="G21" i="32"/>
  <c r="AF21" i="32" s="1"/>
  <c r="G20" i="32"/>
  <c r="AF20" i="32" s="1"/>
  <c r="G19" i="32"/>
  <c r="AF19" i="32" s="1"/>
  <c r="G18" i="32"/>
  <c r="AF18" i="32" s="1"/>
  <c r="G17" i="32"/>
  <c r="AF17" i="32" s="1"/>
  <c r="G16" i="32"/>
  <c r="AF16" i="32" s="1"/>
  <c r="E16" i="32"/>
  <c r="E17" i="32"/>
  <c r="AE17" i="32" s="1"/>
  <c r="E18" i="32"/>
  <c r="AE18" i="32" s="1"/>
  <c r="E19" i="32"/>
  <c r="AE19" i="32" s="1"/>
  <c r="E20" i="32"/>
  <c r="AE20" i="32" s="1"/>
  <c r="E21" i="32"/>
  <c r="AE21" i="32" s="1"/>
  <c r="E22" i="32"/>
  <c r="AE22" i="32" s="1"/>
  <c r="E23" i="32"/>
  <c r="AE23" i="32" s="1"/>
  <c r="E24" i="32"/>
  <c r="AE24" i="32" s="1"/>
  <c r="E25" i="32"/>
  <c r="AE25" i="32" s="1"/>
  <c r="E26" i="32"/>
  <c r="AE26" i="32" s="1"/>
  <c r="E27" i="32"/>
  <c r="AE27" i="32" s="1"/>
  <c r="E28" i="32"/>
  <c r="AE28" i="32" s="1"/>
  <c r="E29" i="32"/>
  <c r="AE29" i="32" s="1"/>
  <c r="E30" i="32"/>
  <c r="AE30" i="32" s="1"/>
  <c r="E13" i="45" l="1"/>
  <c r="D28" i="43"/>
  <c r="O10" i="22"/>
  <c r="AG50" i="32"/>
  <c r="M10" i="22"/>
  <c r="F17" i="22"/>
  <c r="G17" i="22" s="1"/>
  <c r="G10" i="22"/>
  <c r="AE16" i="32"/>
  <c r="T16" i="32"/>
  <c r="AG16" i="32" s="1"/>
  <c r="O164" i="32"/>
  <c r="O166" i="32" s="1"/>
  <c r="I18" i="22" s="1"/>
  <c r="I19" i="22" s="1"/>
  <c r="G51" i="43" s="1"/>
  <c r="J10" i="22"/>
  <c r="N10" i="22"/>
  <c r="M17" i="22"/>
  <c r="M168" i="32"/>
  <c r="H18" i="22"/>
  <c r="J17" i="22"/>
  <c r="Q168" i="32"/>
  <c r="K18" i="22"/>
  <c r="K168" i="32"/>
  <c r="F18" i="22"/>
  <c r="S168" i="32"/>
  <c r="L18" i="22"/>
  <c r="L19" i="22" s="1"/>
  <c r="H51" i="43" s="1"/>
  <c r="I168" i="32"/>
  <c r="E18" i="22"/>
  <c r="E19" i="22" s="1"/>
  <c r="F50" i="43" s="1"/>
  <c r="T23" i="32"/>
  <c r="AG23" i="32" s="1"/>
  <c r="T22" i="32"/>
  <c r="AG22" i="32" s="1"/>
  <c r="T30" i="32"/>
  <c r="AG30" i="32" s="1"/>
  <c r="T26" i="32"/>
  <c r="AG26" i="32" s="1"/>
  <c r="T18" i="32"/>
  <c r="AG18" i="32" s="1"/>
  <c r="T25" i="32"/>
  <c r="AG25" i="32" s="1"/>
  <c r="T17" i="32"/>
  <c r="AG17" i="32" s="1"/>
  <c r="T24" i="32"/>
  <c r="AG24" i="32" s="1"/>
  <c r="T15" i="32"/>
  <c r="AG15" i="32" s="1"/>
  <c r="T29" i="32"/>
  <c r="AG29" i="32" s="1"/>
  <c r="T21" i="32"/>
  <c r="AG21" i="32" s="1"/>
  <c r="T28" i="32"/>
  <c r="AG28" i="32" s="1"/>
  <c r="T20" i="32"/>
  <c r="AG20" i="32" s="1"/>
  <c r="T27" i="32"/>
  <c r="AG27" i="32" s="1"/>
  <c r="T19" i="32"/>
  <c r="AG19" i="32" s="1"/>
  <c r="T17" i="22"/>
  <c r="U17" i="22"/>
  <c r="R17" i="22"/>
  <c r="Y164" i="32"/>
  <c r="Y166" i="32" s="1"/>
  <c r="S17" i="22"/>
  <c r="X168" i="32"/>
  <c r="R18" i="22"/>
  <c r="AA168" i="32"/>
  <c r="T18" i="22"/>
  <c r="V164" i="32"/>
  <c r="V166" i="32" s="1"/>
  <c r="Q17" i="22"/>
  <c r="AC168" i="32"/>
  <c r="U18" i="22"/>
  <c r="AD164" i="32"/>
  <c r="AD166" i="32" s="1"/>
  <c r="V17" i="22"/>
  <c r="G31" i="32"/>
  <c r="G160" i="32" s="1"/>
  <c r="E31" i="32"/>
  <c r="E160" i="32" s="1"/>
  <c r="E164" i="32" s="1"/>
  <c r="H28" i="43" l="1"/>
  <c r="O168" i="32"/>
  <c r="F19" i="22"/>
  <c r="F51" i="43" s="1"/>
  <c r="F52" i="43" s="1"/>
  <c r="B9" i="22"/>
  <c r="C9" i="22"/>
  <c r="O9" i="22" s="1"/>
  <c r="X9" i="22" s="1"/>
  <c r="D11" i="45" s="1"/>
  <c r="J18" i="22"/>
  <c r="J19" i="22" s="1"/>
  <c r="M18" i="22"/>
  <c r="M19" i="22" s="1"/>
  <c r="G18" i="22"/>
  <c r="G19" i="22" s="1"/>
  <c r="K19" i="22"/>
  <c r="H50" i="43" s="1"/>
  <c r="H52" i="43" s="1"/>
  <c r="H19" i="22"/>
  <c r="G50" i="43" s="1"/>
  <c r="G52" i="43" s="1"/>
  <c r="AG31" i="32"/>
  <c r="AG160" i="32" s="1"/>
  <c r="T19" i="22"/>
  <c r="G57" i="43" s="1"/>
  <c r="G61" i="43" s="1"/>
  <c r="R19" i="22"/>
  <c r="U19" i="22"/>
  <c r="W10" i="22"/>
  <c r="C12" i="45" s="1"/>
  <c r="X10" i="22"/>
  <c r="D12" i="45" s="1"/>
  <c r="AD168" i="32"/>
  <c r="V18" i="22"/>
  <c r="V19" i="22" s="1"/>
  <c r="V168" i="32"/>
  <c r="Q18" i="22"/>
  <c r="Q19" i="22" s="1"/>
  <c r="F57" i="43" s="1"/>
  <c r="F61" i="43" s="1"/>
  <c r="Y168" i="32"/>
  <c r="S18" i="22"/>
  <c r="S19" i="22" s="1"/>
  <c r="AF31" i="32"/>
  <c r="AF160" i="32" s="1"/>
  <c r="AE31" i="32"/>
  <c r="AE160" i="32" s="1"/>
  <c r="C17" i="22"/>
  <c r="T31" i="32"/>
  <c r="T160" i="32" s="1"/>
  <c r="B17" i="22"/>
  <c r="A1" i="22"/>
  <c r="D9" i="22" l="1"/>
  <c r="N9" i="22"/>
  <c r="W9" i="22" s="1"/>
  <c r="C11" i="45" s="1"/>
  <c r="P9" i="22"/>
  <c r="Y9" i="22" s="1"/>
  <c r="D17" i="22"/>
  <c r="N17" i="22"/>
  <c r="W17" i="22" s="1"/>
  <c r="C19" i="45" s="1"/>
  <c r="O17" i="22"/>
  <c r="X17" i="22" s="1"/>
  <c r="D19" i="45" s="1"/>
  <c r="E166" i="32"/>
  <c r="B18" i="22" s="1"/>
  <c r="G164" i="32"/>
  <c r="G166" i="32" s="1"/>
  <c r="C18" i="22" s="1"/>
  <c r="O18" i="22" s="1"/>
  <c r="X18" i="22" s="1"/>
  <c r="D20" i="45" s="1"/>
  <c r="AF164" i="32"/>
  <c r="AF166" i="32" s="1"/>
  <c r="AG164" i="32"/>
  <c r="AG166" i="32" s="1"/>
  <c r="AG168" i="32" s="1"/>
  <c r="AE164" i="32"/>
  <c r="AE166" i="32" s="1"/>
  <c r="AE168" i="32" s="1"/>
  <c r="E11" i="45" l="1"/>
  <c r="D26" i="43"/>
  <c r="AF168" i="32"/>
  <c r="C30" i="45"/>
  <c r="D18" i="22"/>
  <c r="D19" i="22" s="1"/>
  <c r="N18" i="22"/>
  <c r="W18" i="22" s="1"/>
  <c r="C19" i="22"/>
  <c r="E51" i="43" s="1"/>
  <c r="B19" i="22"/>
  <c r="E50" i="43" s="1"/>
  <c r="G168" i="32"/>
  <c r="E168" i="32"/>
  <c r="P10" i="22"/>
  <c r="Y10" i="22" s="1"/>
  <c r="B49" i="32"/>
  <c r="B48" i="32"/>
  <c r="A48" i="32"/>
  <c r="B47" i="32"/>
  <c r="A47" i="32"/>
  <c r="B46" i="32"/>
  <c r="A46" i="32"/>
  <c r="B45" i="32"/>
  <c r="A45" i="32"/>
  <c r="B44" i="32"/>
  <c r="A44" i="32"/>
  <c r="B43" i="32"/>
  <c r="A43" i="32"/>
  <c r="B42" i="32"/>
  <c r="A42" i="32"/>
  <c r="B41" i="32"/>
  <c r="A41" i="32"/>
  <c r="B40" i="32"/>
  <c r="A40" i="32"/>
  <c r="B39" i="32"/>
  <c r="A39" i="32"/>
  <c r="B38" i="32"/>
  <c r="A38" i="32"/>
  <c r="B37" i="32"/>
  <c r="A37" i="32"/>
  <c r="B36" i="32"/>
  <c r="A36" i="32"/>
  <c r="B35" i="32"/>
  <c r="A35" i="32"/>
  <c r="E52" i="43" l="1"/>
  <c r="W19" i="22"/>
  <c r="C20" i="45"/>
  <c r="E12" i="45"/>
  <c r="D27" i="43"/>
  <c r="H27" i="43" s="1"/>
  <c r="H26" i="43"/>
  <c r="D34" i="43"/>
  <c r="H34" i="43" s="1"/>
  <c r="F30" i="45"/>
  <c r="C41" i="45"/>
  <c r="F41" i="45" s="1"/>
  <c r="X19" i="22"/>
  <c r="O19" i="22"/>
  <c r="D51" i="43" s="1"/>
  <c r="C21" i="45" l="1"/>
  <c r="F17" i="43"/>
  <c r="F21" i="43" s="1"/>
  <c r="D21" i="45"/>
  <c r="G17" i="43"/>
  <c r="P17" i="22"/>
  <c r="Y17" i="22" s="1"/>
  <c r="E19" i="45" s="1"/>
  <c r="T164" i="32"/>
  <c r="T166" i="32" s="1"/>
  <c r="P18" i="22" s="1"/>
  <c r="Y18" i="22" s="1"/>
  <c r="E20" i="45" l="1"/>
  <c r="D35" i="43"/>
  <c r="G21" i="43"/>
  <c r="H21" i="43" s="1"/>
  <c r="H17" i="43"/>
  <c r="E42" i="43"/>
  <c r="T168" i="32"/>
  <c r="N19" i="22"/>
  <c r="E57" i="43" l="1"/>
  <c r="E61" i="43" s="1"/>
  <c r="D50" i="43"/>
  <c r="D52" i="43" s="1"/>
  <c r="H42" i="43"/>
  <c r="E46" i="43"/>
  <c r="H46" i="43" s="1"/>
  <c r="H35" i="43"/>
  <c r="D36" i="43"/>
  <c r="H36" i="43" s="1"/>
  <c r="Y19" i="22"/>
  <c r="E21" i="45" s="1"/>
  <c r="P19" i="22"/>
  <c r="C22" i="45" l="1"/>
  <c r="D22" i="45"/>
  <c r="E22"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Sacco</author>
  </authors>
  <commentList>
    <comment ref="A6" authorId="0" shapeId="0" xr:uid="{528E2144-7065-2646-BCD0-D275CF3A8380}">
      <text>
        <r>
          <rPr>
            <sz val="10"/>
            <color rgb="FF000000"/>
            <rFont val="Tahoma"/>
            <family val="2"/>
          </rPr>
          <t>Annual increases to salaries and other recurring costs are set at 3%. To alter these rates, change only the Year 2 figures. When you do this, the Year 3 rate will change automatically. The base salary rate applies only to the Personnel category. The other recurring cost rate applies to all other budget categories.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Christopher Sacco</author>
  </authors>
  <commentList>
    <comment ref="B64" authorId="0" shapeId="0" xr:uid="{E7C875C2-6888-334E-B389-A6F3F8A3256C}">
      <text>
        <r>
          <rPr>
            <sz val="10"/>
            <color rgb="FF000000"/>
            <rFont val="Calibri"/>
            <family val="2"/>
            <scheme val="minor"/>
          </rPr>
          <t xml:space="preserve">Use this space to explain amounts for individual direct object class cost categories that may appear to be out of the ordinary or to explain the details as required by the Federal grantor agency. 
</t>
        </r>
      </text>
    </comment>
    <comment ref="E64" authorId="0" shapeId="0" xr:uid="{CC199010-6847-DC4C-9D6C-764A6209EDCB}">
      <text>
        <r>
          <rPr>
            <sz val="10"/>
            <color rgb="FF000000"/>
            <rFont val="Calibri"/>
            <family val="2"/>
            <scheme val="minor"/>
          </rPr>
          <t xml:space="preserve">Enter the type of indirect rate (provisional, predetermined, final or fixed) or 10% de minimis rate that will be in effect during the funding period, the estimated amount of the base to which the rate is applied, and the total indirect expense. 
</t>
        </r>
      </text>
    </comment>
    <comment ref="B65" authorId="0" shapeId="0" xr:uid="{228117D6-4A23-5B4E-ACE3-737424293BED}">
      <text>
        <r>
          <rPr>
            <sz val="10"/>
            <color rgb="FF000000"/>
            <rFont val="Calibri"/>
            <family val="2"/>
            <scheme val="minor"/>
          </rPr>
          <t xml:space="preserve">Provide any other explanations or comments deemed necessary. 
</t>
        </r>
      </text>
    </comment>
  </commentList>
</comments>
</file>

<file path=xl/sharedStrings.xml><?xml version="1.0" encoding="utf-8"?>
<sst xmlns="http://schemas.openxmlformats.org/spreadsheetml/2006/main" count="379" uniqueCount="252">
  <si>
    <t>Contractual</t>
  </si>
  <si>
    <t>Travel</t>
  </si>
  <si>
    <t>Equipment</t>
  </si>
  <si>
    <t>Other</t>
  </si>
  <si>
    <t>Indirect Costs</t>
  </si>
  <si>
    <t>Unit Cost</t>
  </si>
  <si>
    <t>Budget Category / Title of Line Item</t>
  </si>
  <si>
    <r>
      <t xml:space="preserve">Description </t>
    </r>
    <r>
      <rPr>
        <b/>
        <sz val="10"/>
        <rFont val="Times New Roman"/>
        <family val="1"/>
      </rPr>
      <t>(Unit of Measure)</t>
    </r>
  </si>
  <si>
    <t>YEAR 1</t>
  </si>
  <si>
    <t>YEAR 2</t>
  </si>
  <si>
    <t>YEAR 3</t>
  </si>
  <si>
    <t>TOTAL</t>
  </si>
  <si>
    <t>ALL YEARS</t>
  </si>
  <si>
    <t>COST SHARE</t>
  </si>
  <si>
    <t># Units</t>
  </si>
  <si>
    <t>Cost Share</t>
  </si>
  <si>
    <t>Direct Cost</t>
  </si>
  <si>
    <t>Sub Total Contractual</t>
  </si>
  <si>
    <t>Sub Total Travel</t>
  </si>
  <si>
    <t>Sub Total Equipment</t>
  </si>
  <si>
    <t>Sub Total Other</t>
  </si>
  <si>
    <t>Total Direct Costs</t>
  </si>
  <si>
    <t>Indirect Cost Exclusions</t>
  </si>
  <si>
    <t>Modified Total Direct Costs</t>
  </si>
  <si>
    <t>GRAND TOTAL</t>
  </si>
  <si>
    <t>Budget Categories</t>
  </si>
  <si>
    <t>Indirect Cost Rate</t>
  </si>
  <si>
    <t>Units Salaries</t>
  </si>
  <si>
    <t>Units Contractual</t>
  </si>
  <si>
    <t>Units Travel</t>
  </si>
  <si>
    <t>Units Supplies</t>
  </si>
  <si>
    <t>Units Equipment</t>
  </si>
  <si>
    <t>Units ODC</t>
  </si>
  <si>
    <t>Day</t>
  </si>
  <si>
    <t>Fixed Contract</t>
  </si>
  <si>
    <t>Airline Ticket</t>
  </si>
  <si>
    <t>Computer</t>
  </si>
  <si>
    <t>Each</t>
  </si>
  <si>
    <t>Acre</t>
  </si>
  <si>
    <t>Hour</t>
  </si>
  <si>
    <t>Field Equipment</t>
  </si>
  <si>
    <t>Month</t>
  </si>
  <si>
    <t>Office Equipment</t>
  </si>
  <si>
    <t>Year</t>
  </si>
  <si>
    <t>Fare</t>
  </si>
  <si>
    <t>Gallon</t>
  </si>
  <si>
    <t>Process Equipment</t>
  </si>
  <si>
    <t>Night</t>
  </si>
  <si>
    <t>Other Unit</t>
  </si>
  <si>
    <t>Kilometer</t>
  </si>
  <si>
    <t>Laptop</t>
  </si>
  <si>
    <t>Set</t>
  </si>
  <si>
    <t>Participant</t>
  </si>
  <si>
    <t>Mile</t>
  </si>
  <si>
    <t>License</t>
  </si>
  <si>
    <t>System</t>
  </si>
  <si>
    <t>Training</t>
  </si>
  <si>
    <t>Liter</t>
  </si>
  <si>
    <t>Vehicle</t>
  </si>
  <si>
    <t>Workshop</t>
  </si>
  <si>
    <t>Per Diem</t>
  </si>
  <si>
    <t>Trip</t>
  </si>
  <si>
    <t>Phone</t>
  </si>
  <si>
    <t>User</t>
  </si>
  <si>
    <t>AWARD CEILING</t>
  </si>
  <si>
    <t>PROJECT LENGTH</t>
  </si>
  <si>
    <t>Awards are typically 2 to 3 years in length. Projects of greater complexity may be awarded for a longer period of time, not to exceed 5 years.</t>
  </si>
  <si>
    <t>COST SHARING/MATCHING</t>
  </si>
  <si>
    <t>FUNDING RESTRICTIONS</t>
  </si>
  <si>
    <t>SAM REGISTRATION</t>
  </si>
  <si>
    <t>Personnel</t>
  </si>
  <si>
    <t>Fringe Benefits</t>
  </si>
  <si>
    <t>Supplies/Materials</t>
  </si>
  <si>
    <t>Sub Total Personnel</t>
  </si>
  <si>
    <t>Sub Total Fringe Benefits</t>
  </si>
  <si>
    <t>Supplies / Materials</t>
  </si>
  <si>
    <t>Sub Total Supplies / Materials</t>
  </si>
  <si>
    <t>USFS</t>
  </si>
  <si>
    <t>BUDGET NARRATIVE</t>
  </si>
  <si>
    <t>Y1-Y3 TOTAL</t>
  </si>
  <si>
    <t>Annual Increase: Base Salaries</t>
  </si>
  <si>
    <t>Annual Increase: Other Recurring Costs</t>
  </si>
  <si>
    <t>Year 3</t>
  </si>
  <si>
    <t>Year 2</t>
  </si>
  <si>
    <t>Annual Cost Increases</t>
  </si>
  <si>
    <t>Project Manager</t>
  </si>
  <si>
    <t>SECTION A - BUDGET SUMMARY</t>
  </si>
  <si>
    <t>Grant Program</t>
  </si>
  <si>
    <t>Catalog of Federal</t>
  </si>
  <si>
    <t>Estimated Unobligated Funds</t>
  </si>
  <si>
    <t>New or Revised Budget</t>
  </si>
  <si>
    <t>Function</t>
  </si>
  <si>
    <t>Domestic Assistance</t>
  </si>
  <si>
    <t>or Activity</t>
  </si>
  <si>
    <t>Number</t>
  </si>
  <si>
    <t>Federal</t>
  </si>
  <si>
    <t>Non-Federal</t>
  </si>
  <si>
    <t>Total</t>
  </si>
  <si>
    <t>{a}</t>
  </si>
  <si>
    <t>{b}</t>
  </si>
  <si>
    <t>{c}</t>
  </si>
  <si>
    <t>{d}</t>
  </si>
  <si>
    <t>{e}</t>
  </si>
  <si>
    <t>{f}</t>
  </si>
  <si>
    <t>{g}</t>
  </si>
  <si>
    <t>TOTALS</t>
  </si>
  <si>
    <t>SECTION B - BUDGET CATEGORIES</t>
  </si>
  <si>
    <t>Grant Program, Function or Activity</t>
  </si>
  <si>
    <t>6.</t>
  </si>
  <si>
    <t xml:space="preserve"> Object Class Categories</t>
  </si>
  <si>
    <t>{5}</t>
  </si>
  <si>
    <t xml:space="preserve">      a.  Personnel    </t>
  </si>
  <si>
    <t xml:space="preserve">      b.  Fringe Benefits</t>
  </si>
  <si>
    <t xml:space="preserve">      c.  Travel</t>
  </si>
  <si>
    <t xml:space="preserve">      d.  Equipment</t>
  </si>
  <si>
    <t xml:space="preserve">      e.  Supplies</t>
  </si>
  <si>
    <t xml:space="preserve">      f.  Contractual</t>
  </si>
  <si>
    <t xml:space="preserve">      g.  Construction</t>
  </si>
  <si>
    <t xml:space="preserve">      h.  Other</t>
  </si>
  <si>
    <t xml:space="preserve">      i.  Total Direct Charges  (sum of 6a-6h)</t>
  </si>
  <si>
    <t xml:space="preserve">      j.  Indirect Charges</t>
  </si>
  <si>
    <t xml:space="preserve">      k.  TOTALS  (sum of 6i and 6j)</t>
  </si>
  <si>
    <t>7.</t>
  </si>
  <si>
    <t>Program Income</t>
  </si>
  <si>
    <t>SECTION C - NON-FEDERAL RESOURCES</t>
  </si>
  <si>
    <t>(a)  Grant Program</t>
  </si>
  <si>
    <t>(b)  Applicant</t>
  </si>
  <si>
    <t>(c)  State</t>
  </si>
  <si>
    <t>(d)  Other Sources</t>
  </si>
  <si>
    <t>(e)  TOTALS</t>
  </si>
  <si>
    <t>8.</t>
  </si>
  <si>
    <t>9.</t>
  </si>
  <si>
    <t>10.</t>
  </si>
  <si>
    <t>11.</t>
  </si>
  <si>
    <t>12.</t>
  </si>
  <si>
    <t>TOTAL  (sum of lines 8 - 11)</t>
  </si>
  <si>
    <t>SECTION D - FORCASTED CASH NEEDS</t>
  </si>
  <si>
    <t>Total for 1st Year</t>
  </si>
  <si>
    <t>1st Quarter</t>
  </si>
  <si>
    <t>2nd Quarter</t>
  </si>
  <si>
    <t>3rd Quarter</t>
  </si>
  <si>
    <t>4th Quarter</t>
  </si>
  <si>
    <t>13.</t>
  </si>
  <si>
    <t>14.</t>
  </si>
  <si>
    <t>Non-federal</t>
  </si>
  <si>
    <t>15.</t>
  </si>
  <si>
    <t>TOTAL (sum of lines 13 and 14)</t>
  </si>
  <si>
    <t>SECTION E - BUDGET ESTIMATES OF FEDERAL FUNDS NEEDED FOR BALANCE OF THE PROJECT</t>
  </si>
  <si>
    <t>Future Funding Periods  (Years)</t>
  </si>
  <si>
    <t>(b)  First</t>
  </si>
  <si>
    <t>(c)  Second</t>
  </si>
  <si>
    <t>(d)  Third</t>
  </si>
  <si>
    <t>(e)  Fourth</t>
  </si>
  <si>
    <t>16.</t>
  </si>
  <si>
    <t>17.</t>
  </si>
  <si>
    <t>18.</t>
  </si>
  <si>
    <t>19.</t>
  </si>
  <si>
    <t>20.</t>
  </si>
  <si>
    <t>TOTAL (sum of lines 16 - 19)</t>
  </si>
  <si>
    <t>SECTION F - OTHER BUDGET INFORMATION</t>
  </si>
  <si>
    <t>Direct Charges (Federal only):</t>
  </si>
  <si>
    <t>22.  Indirect Charges (Federal only):</t>
  </si>
  <si>
    <t>Remarks:</t>
  </si>
  <si>
    <t>Quarter 1</t>
  </si>
  <si>
    <t>Quarter 2</t>
  </si>
  <si>
    <t>Quarter 3</t>
  </si>
  <si>
    <t>Quarter 4</t>
  </si>
  <si>
    <t>Q1 TOTAL</t>
  </si>
  <si>
    <t>Q2 TOTAL</t>
  </si>
  <si>
    <t>Q3 TOTAL</t>
  </si>
  <si>
    <t>Q4 TOTAL</t>
  </si>
  <si>
    <t>Year 1 All Quarters</t>
  </si>
  <si>
    <t>Y2 TOTAL</t>
  </si>
  <si>
    <t>Y1 TOTAL</t>
  </si>
  <si>
    <t>Y3 TOTAL</t>
  </si>
  <si>
    <t>YEAR 1 TOTAL</t>
  </si>
  <si>
    <t>YEAR 2 TOTAL</t>
  </si>
  <si>
    <t>YEAR 3 TOTAL</t>
  </si>
  <si>
    <t>ALL YEARS TOTAL</t>
  </si>
  <si>
    <t>ALL YEARS (Y1 - Y3)</t>
  </si>
  <si>
    <t>The 30% fringe benefit rate is a budgeted rate based on an analysis of the most recent year's actual fringe benefits costs and an estimate of the prospective costs and salaries for the upcoming budget year, as a ratio of staff salaries. Fringe benefits for the Project Manager will be covered 50% by USFS and 50% by cost share.</t>
  </si>
  <si>
    <r>
      <t xml:space="preserve">The maximum for each award is generally $300,000; however, the Forest Service may consider awarding up to $500,000 to a proposal that demonstrates the ability to have a significant and sizeable impact on wood product or energy markets – see exception below. Applicants should consult with regional contacts before requesting more than $300,000.
</t>
    </r>
    <r>
      <rPr>
        <i/>
        <u/>
        <sz val="12"/>
        <color theme="1"/>
        <rFont val="Times New Roman"/>
        <family val="1"/>
      </rPr>
      <t>Exception</t>
    </r>
    <r>
      <rPr>
        <i/>
        <sz val="12"/>
        <color theme="1"/>
        <rFont val="Times New Roman"/>
        <family val="1"/>
      </rPr>
      <t>: Wood Innovations funding of up to $1,000,000 is available for a stationary wood energy system rated greater than 5 Megawatts in thermal output if it meets certain criteria. See NOFO page 3.</t>
    </r>
  </si>
  <si>
    <t>Hazardous fuels reduction workshop for large land owners</t>
  </si>
  <si>
    <t xml:space="preserve">Training workshop for 20 participants in Year 1, Q2, and in Y2 and Y3. 60 total large land owners over 3 years. </t>
  </si>
  <si>
    <t>Hotel during travel for workshops</t>
  </si>
  <si>
    <t>2 hotel nights per year for workshops with large land owners. Cost share.</t>
  </si>
  <si>
    <t>Backhoe</t>
  </si>
  <si>
    <t>Diesel fuel for industrial wood chipper and backhoe</t>
  </si>
  <si>
    <t>50 gallons of fuel per workday for wood chipper and backhoe x 6 months in Year 1 and 12 months in Years 2 and 3. 50% USFS, 50% cost share.</t>
  </si>
  <si>
    <t>Use of organization's backhoe at $750/day. 5 days per month x 6 months in Year 1 and 12 months in Year 2 and Year 3. 100% cost share.</t>
  </si>
  <si>
    <t>N/A</t>
  </si>
  <si>
    <t>No equipment will be purchased for the project. See contractual for equipment rental and use of existing equipment as inkind match.</t>
  </si>
  <si>
    <t>Construction</t>
  </si>
  <si>
    <t>N/A. There are no construction costs for this project.</t>
  </si>
  <si>
    <t>Sub Total Construction</t>
  </si>
  <si>
    <t>2024 Wood Innovations Funding Opportunity, USDA-FS-WOOD INNOVATIONS-2024</t>
  </si>
  <si>
    <t>{2}</t>
  </si>
  <si>
    <t>{3}</t>
  </si>
  <si>
    <t>{4}</t>
  </si>
  <si>
    <t>The organization will charge 10% de minimis rate on direct costs covered by federal funds. Indirect costs are estimated to be $16,150 over the life of the award.</t>
  </si>
  <si>
    <t>Percentage of Total</t>
  </si>
  <si>
    <t>Categories</t>
  </si>
  <si>
    <t>Indirect Charges</t>
  </si>
  <si>
    <t>Direct Charges</t>
  </si>
  <si>
    <t>Other (Identify below)</t>
  </si>
  <si>
    <t>Contractual (Identify below)</t>
  </si>
  <si>
    <t>Fringe benefits</t>
  </si>
  <si>
    <t>I. Forest Service</t>
  </si>
  <si>
    <t>II. Cooperator's</t>
  </si>
  <si>
    <t>III. Total</t>
  </si>
  <si>
    <t>1.</t>
  </si>
  <si>
    <t>2.</t>
  </si>
  <si>
    <t>3.</t>
  </si>
  <si>
    <t>4.</t>
  </si>
  <si>
    <t>5.</t>
  </si>
  <si>
    <t>Cooperator (Matching) Contributions Table</t>
  </si>
  <si>
    <t>Cooperator Name</t>
  </si>
  <si>
    <t>Cash</t>
  </si>
  <si>
    <t>Materials</t>
  </si>
  <si>
    <t>In-Kind Services</t>
  </si>
  <si>
    <t>Budget Table</t>
  </si>
  <si>
    <t>Organization X</t>
  </si>
  <si>
    <t>Totals</t>
  </si>
  <si>
    <t>Industrial wood chipper and processing machinery rental</t>
  </si>
  <si>
    <t>Rental of industrial wood chipper and processing machinery at $1,500/day. 5 days per month x 6 months in Year 1 and 12 months in Year 2 and Year 3. 50% USFS, 50% cost share.</t>
  </si>
  <si>
    <t>The contractual cost category includes $116,590.50 for rental of an industrial wood chipper and processing machinery. Renting was considered more cost effective than buying because the machinery costs more than three times this amount and requires regular, costly maintenance.</t>
  </si>
  <si>
    <t>BUDGET TABLES AND BUDGET NARRATIVE</t>
  </si>
  <si>
    <t/>
  </si>
  <si>
    <t>IMPORTANT: ALL DATA ENTRY MUST BE DONE ON THE DETAILED BUDGET WORKSHEET. THIS WORKSHEET AUTOMATICALLY POPULATES FROM INFORMATION YOU INPUT THERE.</t>
  </si>
  <si>
    <r>
      <rPr>
        <b/>
        <u/>
        <sz val="14"/>
        <color rgb="FFFF0000"/>
        <rFont val="Times New Roman"/>
        <family val="1"/>
      </rPr>
      <t>IMPORTANT</t>
    </r>
    <r>
      <rPr>
        <b/>
        <sz val="14"/>
        <color rgb="FFFF0000"/>
        <rFont val="Times New Roman"/>
        <family val="1"/>
      </rPr>
      <t>: THE BUDGET TABLE AUTOMATICALLY POPULATES FROM INFORMATION YOU INPUT IN THE DETAILED BUDGET WORKSHEET.</t>
    </r>
  </si>
  <si>
    <r>
      <rPr>
        <b/>
        <u/>
        <sz val="14"/>
        <color rgb="FFFF0000"/>
        <rFont val="Times New Roman"/>
        <family val="1"/>
      </rPr>
      <t>IMPORTANT</t>
    </r>
    <r>
      <rPr>
        <b/>
        <sz val="14"/>
        <color rgb="FFFF0000"/>
        <rFont val="Times New Roman"/>
        <family val="1"/>
      </rPr>
      <t>: YOU MUST COMPLETE THE MATCHING CONTRIBUTIONS TABLE MANUALLY.</t>
    </r>
  </si>
  <si>
    <t>PLEASE SEE GRANTS.GOV INSTRUCTIONS FOR FOR MORE INFORMATION ABOUT COMPLETING THIS FORM.</t>
  </si>
  <si>
    <t>YOU MUST TRANSFER INFORMATION CONTAINED HERE TO USFS' SF-424A PDF FILE</t>
  </si>
  <si>
    <r>
      <rPr>
        <b/>
        <u/>
        <sz val="14"/>
        <color rgb="FFFF0000"/>
        <rFont val="Times New Roman"/>
        <family val="1"/>
      </rPr>
      <t>IMPORTANT</t>
    </r>
    <r>
      <rPr>
        <b/>
        <sz val="14"/>
        <color rgb="FFFF0000"/>
        <rFont val="Times New Roman"/>
        <family val="1"/>
      </rPr>
      <t>: LINES 1 THROUGH 20 AUTOMATCALLY POPULATE FROM INFORMATION YOU INPUT IN THE DETAILED BUDGET WORKSHEET. YOU MUST COMPLETE LINES 21 THROUGH 23 MANUALLY.</t>
    </r>
  </si>
  <si>
    <r>
      <rPr>
        <b/>
        <u/>
        <sz val="14"/>
        <color rgb="FFFF0000"/>
        <rFont val="Times New Roman"/>
        <family val="1"/>
      </rPr>
      <t>IMPORTANT</t>
    </r>
    <r>
      <rPr>
        <b/>
        <sz val="14"/>
        <color rgb="FFFF0000"/>
        <rFont val="Times New Roman"/>
        <family val="1"/>
      </rPr>
      <t xml:space="preserve">: ONLY INPUT INFORMATION INTO GREEN AND YELLOW CELLS. WHITE CELLS WILL CALCULATE AUTOMATICALLY. ALSO, PLEASE DO NOT DELETE BUDGET LINES OR ALTER FORMULAS. THIS MAY CAUSE LINKED WORKSHEETS TO STOP WORKING. </t>
    </r>
  </si>
  <si>
    <t>A full-time Project Manager will coordinate and lead all activities. Full-time positions are calculated at 260 working days per year, though as per organizational policy, employees receive PTO as part of their benefits packages. The position will be covered 50% by USFS funds and 50% by matching funds from the applicant. We have budgeted 3% salary increases for staff starting in Year 2</t>
  </si>
  <si>
    <t>1. INSTRUCTIONS</t>
  </si>
  <si>
    <t>2. NOTICE OF FUNDING OPPORTUNITY (NOFO) OVERVIEW</t>
  </si>
  <si>
    <t>3. DETAILED BUDGET</t>
  </si>
  <si>
    <t>4. SUMMARY BUDGET</t>
  </si>
  <si>
    <t>5. APPLICATION BUDGET TABLES</t>
  </si>
  <si>
    <t>6. SF-424A WORKSHEET</t>
  </si>
  <si>
    <t>DOUBLE CLICK ON THE DOCUMENT BELOW TO OPEN IT. THE FILE IS ALSO AVAILABLE AS A SEPARATE DOWNLOAD IF YOU ARE UNABLE TO OPEN IT WITHIN THIS WORKSHEET.</t>
  </si>
  <si>
    <t>Forest Business Alliance Budget Templates and Guidance (Updated 18 March 2026)</t>
  </si>
  <si>
    <t>US FOREST SERVICE NOFO: USDA-FS-WOOD INNOVATIONS-2026</t>
  </si>
  <si>
    <t>PLEASE SEE USDA-FS-WOOD INNOVATIONS-2026 NOFO FOR COMPLETE INSTRUCTIONS</t>
  </si>
  <si>
    <r>
      <t xml:space="preserve">•  Construction or improvements of buildings (facilities), land improvements, or site preparation are not allowed with federal or match funds. 
•  Labor for operation or production expenses are not allowed with federal or match funds. </t>
    </r>
    <r>
      <rPr>
        <u/>
        <sz val="12"/>
        <color theme="1"/>
        <rFont val="Times New Roman"/>
        <family val="1"/>
      </rPr>
      <t>Labor for equipment installation is allowed</t>
    </r>
    <r>
      <rPr>
        <sz val="12"/>
        <color rgb="FFFF0000"/>
        <rFont val="Times New Roman"/>
        <family val="1"/>
      </rPr>
      <t xml:space="preserve">. </t>
    </r>
    <r>
      <rPr>
        <sz val="12"/>
        <color theme="1"/>
        <rFont val="Times New Roman"/>
        <family val="1"/>
      </rPr>
      <t xml:space="preserve">
•  Equipment leasing or the purchase of mobile equipment and attachments for mobile equipment will not be funded in this program or allowed as match. 
•  Expenses for self-marketing or self-promotion are not allowed (e.g., company brochures, business cards, display materials, web sites, other electronic media, etc.).
•  Purchasing ecosystem restoration byproducts or raw material feedstock are not allowed with federal or match funds.
•  Federal involvement in the project activities is not allowed with federal or match funds. </t>
    </r>
  </si>
  <si>
    <r>
      <t xml:space="preserve">Applicants must contribute matching funds equal to at least 100% of the Forest Service requested funds. This means for every $1 of Federal funding requested applicants must provide at least $1 in match. For example, if the requested Federal amount is $100,000, the applicant match must be at least $100,000 or more. Applicant match must come from non-Federal sources. The match may include cash or in-kind contributions. </t>
    </r>
    <r>
      <rPr>
        <u/>
        <sz val="12"/>
        <color theme="1"/>
        <rFont val="Times New Roman"/>
        <family val="1"/>
      </rPr>
      <t>NOTE</t>
    </r>
    <r>
      <rPr>
        <sz val="12"/>
        <color theme="1"/>
        <rFont val="Times New Roman"/>
        <family val="1"/>
      </rPr>
      <t>: "Construction, mobile equipment, production expenses (including raw material costs) or labor for operation cannot be used as match under this funding opportunity." All matching funds must be directly related to the proposed project.</t>
    </r>
  </si>
  <si>
    <r>
      <t xml:space="preserve">On page 9 of the NOFO it reads: "Budget Tables and Justification in Support of the SF-424 - The Project Budget Table and Justifications are required in the application form. The budget tables should support the Project Description and mirror data entered in the required financial form SF-424A (Budget Information for Non-Construction Programs). Justification must be provided for both requested Forest Service funds and Cooperator match funding."
To aid you in meeting this requirement, the worksheet titled "5. Application Budget Tables" of this Excel file contains a </t>
    </r>
    <r>
      <rPr>
        <b/>
        <sz val="12"/>
        <color theme="1"/>
        <rFont val="Times New Roman"/>
        <family val="1"/>
      </rPr>
      <t xml:space="preserve">Budget Table </t>
    </r>
    <r>
      <rPr>
        <sz val="12"/>
        <color theme="1"/>
        <rFont val="Times New Roman"/>
        <family val="1"/>
      </rPr>
      <t xml:space="preserve">that will be automatically filled in as you complete worksheet titled "3. Detailed Budget". However, you will need to complete the </t>
    </r>
    <r>
      <rPr>
        <b/>
        <sz val="12"/>
        <color theme="1"/>
        <rFont val="Times New Roman"/>
        <family val="1"/>
      </rPr>
      <t>Matching Contributions Table</t>
    </r>
    <r>
      <rPr>
        <sz val="12"/>
        <color theme="1"/>
        <rFont val="Times New Roman"/>
        <family val="1"/>
      </rPr>
      <t xml:space="preserve"> manually. Moreover, you will need to move this information to the tables on the Forest Service's application form and complete the budget narrative fields there using information from the Detailed Budget worksheet.</t>
    </r>
  </si>
  <si>
    <t>REQUIRED FORMS</t>
  </si>
  <si>
    <t>In addition to the Budget Table, Matching Contributions Table and Justification (budget narrative) you provide in section G of Application Form FS-1500-0050, you will need to prepare and submit the following financial forms with your application:
•  SF–424: Application for Federal Assistance
•  SF–424A: Budget Information for Non-Construction Programs
To aid you in preparing these forms, lines 1 through 20 of the worksheet titled "6. SF-424A Worksheet" will be filled in automatically as you complete the Detailed Budget worksheet. You will need to complete lines 21 through 23 manually because they require text descriptions. Once you have completed the SF424A, you should check it carefully and then use it to complete Forest Service's SF-424A form. In other words, you cannot submit the page from this workbook, but instead must complete the official SF-424A.</t>
  </si>
  <si>
    <t>Applicants must register in SAM.gov before applying – An active SAM registration is required prior to starting the application process. This process can take time, so start well before the deadline if you are not already registered.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</si>
</sst>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409]mmmm\ d\,\ yyyy;@"/>
    <numFmt numFmtId="165" formatCode="&quot;$&quot;#,##0.00"/>
    <numFmt numFmtId="166" formatCode="&quot;$&quot;#,##0"/>
    <numFmt numFmtId="167" formatCode="_(* #,##0.000_);_(* \(#,##0.000\);_(* &quot;-&quot;??_);_(@_)"/>
    <numFmt numFmtId="168" formatCode="_(* #,##0_);_(* \(#,##0\);_(* &quot;-&quot;??_);_(@_)"/>
    <numFmt numFmtId="169" formatCode="_(&quot;$&quot;* #,##0_);_(&quot;$&quot;* \(#,##0\);_(&quot;$&quot;* &quot;-&quot;??_);_(@_)"/>
    <numFmt numFmtId="170" formatCode="0.0000"/>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b/>
      <sz val="12"/>
      <color theme="0"/>
      <name val="Times New Roman"/>
      <family val="1"/>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b/>
      <i/>
      <sz val="14"/>
      <color theme="1"/>
      <name val="Times New Roman"/>
      <family val="1"/>
    </font>
    <font>
      <b/>
      <sz val="10"/>
      <name val="Times New Roman"/>
      <family val="1"/>
    </font>
    <font>
      <b/>
      <sz val="14"/>
      <color rgb="FFFF0000"/>
      <name val="Times New Roman"/>
      <family val="1"/>
    </font>
    <font>
      <u/>
      <sz val="11"/>
      <color theme="10"/>
      <name val="Calibri"/>
      <family val="2"/>
      <scheme val="minor"/>
    </font>
    <font>
      <sz val="10"/>
      <name val="Arial"/>
      <family val="2"/>
    </font>
    <font>
      <sz val="11"/>
      <color rgb="FF000000"/>
      <name val="Calibri"/>
      <family val="2"/>
      <scheme val="minor"/>
    </font>
    <font>
      <b/>
      <sz val="14"/>
      <color theme="1"/>
      <name val="Times New Roman"/>
      <family val="1"/>
    </font>
    <font>
      <b/>
      <sz val="14"/>
      <name val="Times New Roman"/>
      <family val="1"/>
    </font>
    <font>
      <b/>
      <u/>
      <sz val="12"/>
      <color theme="1"/>
      <name val="Times New Roman"/>
      <family val="1"/>
    </font>
    <font>
      <sz val="10"/>
      <name val="Times New Roman"/>
      <family val="1"/>
    </font>
    <font>
      <sz val="12"/>
      <color indexed="8"/>
      <name val="Times New Roman"/>
      <family val="1"/>
    </font>
    <font>
      <b/>
      <sz val="10"/>
      <color theme="0"/>
      <name val="Times New Roman"/>
      <family val="1"/>
    </font>
    <font>
      <i/>
      <u/>
      <sz val="12"/>
      <color theme="1"/>
      <name val="Times New Roman"/>
      <family val="1"/>
    </font>
    <font>
      <sz val="10"/>
      <color rgb="FF000000"/>
      <name val="Tahoma"/>
      <family val="2"/>
    </font>
    <font>
      <sz val="10"/>
      <color rgb="FF000000"/>
      <name val="Calibri"/>
      <family val="2"/>
      <scheme val="minor"/>
    </font>
    <font>
      <b/>
      <u/>
      <sz val="14"/>
      <color rgb="FFFF0000"/>
      <name val="Times New Roman"/>
      <family val="1"/>
    </font>
    <font>
      <b/>
      <i/>
      <u/>
      <sz val="12"/>
      <color rgb="FFFF0000"/>
      <name val="Times New Roman"/>
      <family val="1"/>
    </font>
    <font>
      <b/>
      <sz val="16"/>
      <name val="Times New Roman"/>
      <family val="1"/>
    </font>
    <font>
      <sz val="12"/>
      <color rgb="FFFF0000"/>
      <name val="Times New Roman"/>
      <family val="1"/>
    </font>
    <font>
      <u/>
      <sz val="11"/>
      <color theme="10"/>
      <name val="Times New Roman"/>
      <family val="1"/>
    </font>
    <font>
      <u/>
      <sz val="12"/>
      <color theme="1"/>
      <name val="Times New Roman"/>
      <family val="1"/>
    </font>
  </fonts>
  <fills count="20">
    <fill>
      <patternFill patternType="none"/>
    </fill>
    <fill>
      <patternFill patternType="gray125"/>
    </fill>
    <fill>
      <patternFill patternType="solid">
        <fgColor theme="1"/>
        <bgColor indexed="64"/>
      </patternFill>
    </fill>
    <fill>
      <patternFill patternType="solid">
        <fgColor theme="3"/>
        <bgColor indexed="64"/>
      </patternFill>
    </fill>
    <fill>
      <patternFill patternType="solid">
        <fgColor rgb="FFFFFF00"/>
        <bgColor indexed="64"/>
      </patternFill>
    </fill>
    <fill>
      <patternFill patternType="solid">
        <fgColor indexed="22"/>
        <bgColor indexed="64"/>
      </patternFill>
    </fill>
    <fill>
      <patternFill patternType="solid">
        <fgColor rgb="FF92D050"/>
        <bgColor indexed="64"/>
      </patternFill>
    </fill>
    <fill>
      <patternFill patternType="gray0625">
        <bgColor theme="1"/>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C000"/>
        <bgColor indexed="64"/>
      </patternFill>
    </fill>
    <fill>
      <patternFill patternType="solid">
        <fgColor indexed="65"/>
        <bgColor indexed="64"/>
      </patternFill>
    </fill>
    <fill>
      <patternFill patternType="solid">
        <fgColor rgb="FFFFFF00"/>
        <bgColor theme="0"/>
      </patternFill>
    </fill>
    <fill>
      <patternFill patternType="solid">
        <fgColor indexed="65"/>
        <bgColor theme="0"/>
      </patternFill>
    </fill>
    <fill>
      <patternFill patternType="solid">
        <fgColor theme="0"/>
        <bgColor theme="0"/>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s>
  <borders count="100">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right style="thick">
        <color indexed="64"/>
      </right>
      <top style="thick">
        <color indexed="64"/>
      </top>
      <bottom style="thin">
        <color indexed="64"/>
      </bottom>
      <diagonal/>
    </border>
    <border>
      <left style="thin">
        <color auto="1"/>
      </left>
      <right/>
      <top style="thin">
        <color auto="1"/>
      </top>
      <bottom style="medium">
        <color auto="1"/>
      </bottom>
      <diagonal/>
    </border>
    <border>
      <left style="thick">
        <color auto="1"/>
      </left>
      <right style="thin">
        <color auto="1"/>
      </right>
      <top/>
      <bottom/>
      <diagonal/>
    </border>
    <border>
      <left style="thin">
        <color indexed="64"/>
      </left>
      <right/>
      <top/>
      <bottom/>
      <diagonal/>
    </border>
    <border>
      <left style="thin">
        <color auto="1"/>
      </left>
      <right style="thick">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auto="1"/>
      </right>
      <top/>
      <bottom style="thin">
        <color auto="1"/>
      </bottom>
      <diagonal/>
    </border>
    <border>
      <left style="thin">
        <color auto="1"/>
      </left>
      <right style="thick">
        <color auto="1"/>
      </right>
      <top style="medium">
        <color auto="1"/>
      </top>
      <bottom style="thick">
        <color auto="1"/>
      </bottom>
      <diagonal/>
    </border>
    <border>
      <left/>
      <right style="thin">
        <color auto="1"/>
      </right>
      <top style="thin">
        <color auto="1"/>
      </top>
      <bottom style="medium">
        <color auto="1"/>
      </bottom>
      <diagonal/>
    </border>
    <border>
      <left/>
      <right style="thin">
        <color auto="1"/>
      </right>
      <top/>
      <bottom/>
      <diagonal/>
    </border>
    <border>
      <left/>
      <right style="thin">
        <color auto="1"/>
      </right>
      <top style="medium">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medium">
        <color auto="1"/>
      </bottom>
      <diagonal/>
    </border>
    <border>
      <left style="thick">
        <color auto="1"/>
      </left>
      <right style="thick">
        <color auto="1"/>
      </right>
      <top/>
      <bottom/>
      <diagonal/>
    </border>
    <border>
      <left style="thick">
        <color auto="1"/>
      </left>
      <right style="thick">
        <color auto="1"/>
      </right>
      <top style="medium">
        <color auto="1"/>
      </top>
      <bottom style="thick">
        <color auto="1"/>
      </bottom>
      <diagonal/>
    </border>
    <border>
      <left style="thin">
        <color auto="1"/>
      </left>
      <right/>
      <top style="medium">
        <color auto="1"/>
      </top>
      <bottom style="thick">
        <color auto="1"/>
      </bottom>
      <diagonal/>
    </border>
    <border>
      <left style="thick">
        <color auto="1"/>
      </left>
      <right style="thin">
        <color auto="1"/>
      </right>
      <top style="medium">
        <color auto="1"/>
      </top>
      <bottom style="thick">
        <color auto="1"/>
      </bottom>
      <diagonal/>
    </border>
    <border>
      <left/>
      <right/>
      <top style="thin">
        <color auto="1"/>
      </top>
      <bottom style="medium">
        <color auto="1"/>
      </bottom>
      <diagonal/>
    </border>
    <border>
      <left style="thin">
        <color auto="1"/>
      </left>
      <right style="thin">
        <color auto="1"/>
      </right>
      <top/>
      <bottom/>
      <diagonal/>
    </border>
    <border>
      <left style="thick">
        <color indexed="64"/>
      </left>
      <right style="thick">
        <color indexed="64"/>
      </right>
      <top/>
      <bottom style="thin">
        <color indexed="64"/>
      </bottom>
      <diagonal/>
    </border>
    <border>
      <left/>
      <right/>
      <top style="medium">
        <color auto="1"/>
      </top>
      <bottom style="thick">
        <color auto="1"/>
      </bottom>
      <diagonal/>
    </border>
    <border>
      <left style="thick">
        <color auto="1"/>
      </left>
      <right style="thin">
        <color auto="1"/>
      </right>
      <top style="medium">
        <color auto="1"/>
      </top>
      <bottom/>
      <diagonal/>
    </border>
    <border>
      <left style="thin">
        <color auto="1"/>
      </left>
      <right style="thick">
        <color auto="1"/>
      </right>
      <top style="medium">
        <color auto="1"/>
      </top>
      <bottom/>
      <diagonal/>
    </border>
    <border>
      <left style="thin">
        <color auto="1"/>
      </left>
      <right style="thin">
        <color auto="1"/>
      </right>
      <top style="medium">
        <color auto="1"/>
      </top>
      <bottom style="thick">
        <color auto="1"/>
      </bottom>
      <diagonal/>
    </border>
    <border>
      <left style="thin">
        <color auto="1"/>
      </left>
      <right style="thin">
        <color auto="1"/>
      </right>
      <top style="medium">
        <color auto="1"/>
      </top>
      <bottom/>
      <diagonal/>
    </border>
    <border>
      <left style="thick">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style="thick">
        <color indexed="64"/>
      </right>
      <top style="thin">
        <color indexed="64"/>
      </top>
      <bottom/>
      <diagonal/>
    </border>
    <border>
      <left style="thin">
        <color auto="1"/>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thick">
        <color auto="1"/>
      </right>
      <top style="thin">
        <color auto="1"/>
      </top>
      <bottom style="medium">
        <color auto="1"/>
      </bottom>
      <diagonal/>
    </border>
    <border>
      <left style="medium">
        <color auto="1"/>
      </left>
      <right/>
      <top/>
      <bottom/>
      <diagonal/>
    </border>
    <border>
      <left style="thin">
        <color indexed="8"/>
      </left>
      <right/>
      <top style="thin">
        <color indexed="8"/>
      </top>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ck">
        <color indexed="64"/>
      </bottom>
      <diagonal/>
    </border>
    <border>
      <left style="thin">
        <color auto="1"/>
      </left>
      <right style="thin">
        <color auto="1"/>
      </right>
      <top/>
      <bottom/>
      <diagonal/>
    </border>
    <border>
      <left style="thick">
        <color indexed="64"/>
      </left>
      <right/>
      <top/>
      <bottom style="thin">
        <color indexed="64"/>
      </bottom>
      <diagonal/>
    </border>
    <border>
      <left/>
      <right/>
      <top/>
      <bottom style="thin">
        <color auto="1"/>
      </bottom>
      <diagonal/>
    </border>
    <border>
      <left/>
      <right style="thick">
        <color indexed="64"/>
      </right>
      <top/>
      <bottom style="thin">
        <color indexed="64"/>
      </bottom>
      <diagonal/>
    </border>
    <border>
      <left style="thin">
        <color indexed="64"/>
      </left>
      <right/>
      <top/>
      <bottom/>
      <diagonal/>
    </border>
    <border>
      <left/>
      <right style="medium">
        <color auto="1"/>
      </right>
      <top style="thin">
        <color auto="1"/>
      </top>
      <bottom style="medium">
        <color auto="1"/>
      </bottom>
      <diagonal/>
    </border>
    <border>
      <left style="thin">
        <color indexed="64"/>
      </left>
      <right style="medium">
        <color auto="1"/>
      </right>
      <top/>
      <bottom/>
      <diagonal/>
    </border>
    <border>
      <left style="medium">
        <color auto="1"/>
      </left>
      <right/>
      <top style="medium">
        <color auto="1"/>
      </top>
      <bottom style="thick">
        <color auto="1"/>
      </bottom>
      <diagonal/>
    </border>
    <border>
      <left style="thin">
        <color auto="1"/>
      </left>
      <right style="medium">
        <color auto="1"/>
      </right>
      <top style="medium">
        <color auto="1"/>
      </top>
      <bottom style="thick">
        <color auto="1"/>
      </bottom>
      <diagonal/>
    </border>
    <border>
      <left style="thick">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auto="1"/>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0" fontId="14" fillId="0" borderId="0" applyNumberFormat="0" applyFill="0" applyBorder="0" applyAlignment="0" applyProtection="0"/>
    <xf numFmtId="0" fontId="1" fillId="0" borderId="0"/>
    <xf numFmtId="0" fontId="15" fillId="0" borderId="0"/>
    <xf numFmtId="0" fontId="15" fillId="0" borderId="0"/>
    <xf numFmtId="0" fontId="20" fillId="0" borderId="0"/>
    <xf numFmtId="43" fontId="15" fillId="0" borderId="0" applyFon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44" fontId="1" fillId="0" borderId="0" applyFont="0" applyFill="0" applyBorder="0" applyAlignment="0" applyProtection="0"/>
  </cellStyleXfs>
  <cellXfs count="415">
    <xf numFmtId="0" fontId="0" fillId="0" borderId="0" xfId="0"/>
    <xf numFmtId="0" fontId="2" fillId="0" borderId="0" xfId="0" applyFont="1"/>
    <xf numFmtId="0" fontId="4" fillId="0" borderId="0" xfId="0" applyFont="1" applyAlignment="1">
      <alignment horizontal="left"/>
    </xf>
    <xf numFmtId="0" fontId="5" fillId="0" borderId="0" xfId="0" applyFont="1" applyAlignment="1">
      <alignment horizontal="left"/>
    </xf>
    <xf numFmtId="0" fontId="3" fillId="0" borderId="0" xfId="0" applyFont="1"/>
    <xf numFmtId="3" fontId="3" fillId="0" borderId="0" xfId="0" applyNumberFormat="1" applyFont="1"/>
    <xf numFmtId="0" fontId="4" fillId="0" borderId="0" xfId="0" applyFont="1"/>
    <xf numFmtId="10" fontId="3" fillId="0" borderId="0" xfId="0" applyNumberFormat="1" applyFont="1"/>
    <xf numFmtId="9" fontId="3" fillId="0" borderId="0" xfId="0" applyNumberFormat="1" applyFont="1"/>
    <xf numFmtId="0" fontId="3" fillId="0" borderId="0" xfId="0" applyFont="1" applyAlignment="1">
      <alignment wrapText="1"/>
    </xf>
    <xf numFmtId="3" fontId="8" fillId="0" borderId="0" xfId="0" applyNumberFormat="1" applyFont="1"/>
    <xf numFmtId="0" fontId="8" fillId="0" borderId="0" xfId="0" applyFont="1"/>
    <xf numFmtId="0" fontId="7" fillId="0" borderId="0" xfId="0" applyFont="1"/>
    <xf numFmtId="0" fontId="8" fillId="0" borderId="0" xfId="0" applyFont="1" applyAlignment="1">
      <alignment horizontal="center"/>
    </xf>
    <xf numFmtId="0" fontId="7" fillId="0" borderId="0" xfId="0" applyFont="1" applyAlignment="1">
      <alignment horizontal="left"/>
    </xf>
    <xf numFmtId="0" fontId="8" fillId="3" borderId="10" xfId="0" applyFont="1" applyFill="1" applyBorder="1" applyAlignment="1">
      <alignment horizontal="center"/>
    </xf>
    <xf numFmtId="0" fontId="8" fillId="3" borderId="11" xfId="0" applyFont="1" applyFill="1" applyBorder="1"/>
    <xf numFmtId="164" fontId="6" fillId="3" borderId="28" xfId="0" applyNumberFormat="1" applyFont="1" applyFill="1" applyBorder="1" applyAlignment="1">
      <alignment horizontal="left"/>
    </xf>
    <xf numFmtId="3" fontId="9" fillId="0" borderId="29" xfId="0" applyNumberFormat="1" applyFont="1" applyBorder="1"/>
    <xf numFmtId="0" fontId="9" fillId="0" borderId="29" xfId="0" applyFont="1" applyBorder="1"/>
    <xf numFmtId="0" fontId="9" fillId="9" borderId="29" xfId="0" applyFont="1" applyFill="1" applyBorder="1"/>
    <xf numFmtId="0" fontId="7" fillId="0" borderId="30" xfId="0" applyFont="1" applyBorder="1"/>
    <xf numFmtId="0" fontId="8" fillId="3" borderId="27" xfId="0" applyFont="1" applyFill="1" applyBorder="1"/>
    <xf numFmtId="0" fontId="8" fillId="3" borderId="9" xfId="0" applyFont="1" applyFill="1" applyBorder="1" applyAlignment="1">
      <alignment horizontal="center"/>
    </xf>
    <xf numFmtId="0" fontId="8" fillId="3" borderId="11" xfId="0" applyFont="1" applyFill="1" applyBorder="1" applyAlignment="1">
      <alignment horizontal="center"/>
    </xf>
    <xf numFmtId="0" fontId="7" fillId="0" borderId="0" xfId="0" applyFont="1" applyAlignment="1">
      <alignment vertical="center" wrapText="1"/>
    </xf>
    <xf numFmtId="0" fontId="8" fillId="0" borderId="0" xfId="0" applyFont="1" applyAlignment="1">
      <alignment vertical="center" wrapText="1"/>
    </xf>
    <xf numFmtId="9" fontId="0" fillId="0" borderId="0" xfId="1" applyFont="1"/>
    <xf numFmtId="10" fontId="0" fillId="0" borderId="0" xfId="1" applyNumberFormat="1" applyFont="1" applyAlignment="1">
      <alignment horizontal="center"/>
    </xf>
    <xf numFmtId="166" fontId="8" fillId="0" borderId="25" xfId="0" applyNumberFormat="1" applyFont="1" applyBorder="1" applyAlignment="1">
      <alignment horizontal="center"/>
    </xf>
    <xf numFmtId="166" fontId="8" fillId="0" borderId="7" xfId="0" applyNumberFormat="1" applyFont="1" applyBorder="1" applyAlignment="1">
      <alignment horizontal="center"/>
    </xf>
    <xf numFmtId="166" fontId="8" fillId="0" borderId="38" xfId="0" applyNumberFormat="1" applyFont="1" applyBorder="1" applyAlignment="1">
      <alignment horizontal="center"/>
    </xf>
    <xf numFmtId="166" fontId="8" fillId="0" borderId="37" xfId="0" applyNumberFormat="1" applyFont="1" applyBorder="1" applyAlignment="1">
      <alignment horizontal="center"/>
    </xf>
    <xf numFmtId="166" fontId="8" fillId="0" borderId="6" xfId="0" applyNumberFormat="1" applyFont="1" applyBorder="1" applyAlignment="1">
      <alignment horizontal="center"/>
    </xf>
    <xf numFmtId="166" fontId="8" fillId="0" borderId="0" xfId="0" applyNumberFormat="1" applyFont="1" applyAlignment="1">
      <alignment horizontal="center"/>
    </xf>
    <xf numFmtId="166" fontId="8" fillId="0" borderId="8" xfId="0" applyNumberFormat="1" applyFont="1" applyBorder="1" applyAlignment="1">
      <alignment horizontal="center"/>
    </xf>
    <xf numFmtId="166" fontId="8" fillId="9" borderId="25" xfId="0" applyNumberFormat="1" applyFont="1" applyFill="1" applyBorder="1" applyAlignment="1">
      <alignment horizontal="center"/>
    </xf>
    <xf numFmtId="166" fontId="8" fillId="9" borderId="7" xfId="0" applyNumberFormat="1" applyFont="1" applyFill="1" applyBorder="1" applyAlignment="1">
      <alignment horizontal="center"/>
    </xf>
    <xf numFmtId="166" fontId="8" fillId="9" borderId="8" xfId="0" applyNumberFormat="1" applyFont="1" applyFill="1" applyBorder="1" applyAlignment="1">
      <alignment horizontal="center"/>
    </xf>
    <xf numFmtId="166" fontId="8" fillId="9" borderId="6" xfId="0" applyNumberFormat="1" applyFont="1" applyFill="1" applyBorder="1" applyAlignment="1">
      <alignment horizontal="center"/>
    </xf>
    <xf numFmtId="166" fontId="8" fillId="9" borderId="0" xfId="0" applyNumberFormat="1" applyFont="1" applyFill="1" applyAlignment="1">
      <alignment horizontal="center"/>
    </xf>
    <xf numFmtId="166" fontId="10" fillId="9" borderId="0" xfId="0" applyNumberFormat="1" applyFont="1" applyFill="1" applyAlignment="1">
      <alignment horizontal="center"/>
    </xf>
    <xf numFmtId="166" fontId="10" fillId="9" borderId="34" xfId="0" applyNumberFormat="1" applyFont="1" applyFill="1" applyBorder="1" applyAlignment="1">
      <alignment horizontal="center"/>
    </xf>
    <xf numFmtId="166" fontId="10" fillId="9" borderId="8" xfId="0" applyNumberFormat="1" applyFont="1" applyFill="1" applyBorder="1" applyAlignment="1">
      <alignment horizontal="center"/>
    </xf>
    <xf numFmtId="166" fontId="7" fillId="0" borderId="26" xfId="0" applyNumberFormat="1" applyFont="1" applyBorder="1" applyAlignment="1">
      <alignment horizontal="center"/>
    </xf>
    <xf numFmtId="166" fontId="7" fillId="0" borderId="31" xfId="0" applyNumberFormat="1" applyFont="1" applyBorder="1" applyAlignment="1">
      <alignment horizontal="center"/>
    </xf>
    <xf numFmtId="166" fontId="7" fillId="0" borderId="23" xfId="0" applyNumberFormat="1" applyFont="1" applyBorder="1" applyAlignment="1">
      <alignment horizontal="center"/>
    </xf>
    <xf numFmtId="166" fontId="7" fillId="0" borderId="32" xfId="0" applyNumberFormat="1" applyFont="1" applyBorder="1" applyAlignment="1">
      <alignment horizontal="center"/>
    </xf>
    <xf numFmtId="166" fontId="7" fillId="0" borderId="36" xfId="0" applyNumberFormat="1" applyFont="1" applyBorder="1" applyAlignment="1">
      <alignment horizontal="center"/>
    </xf>
    <xf numFmtId="0" fontId="3"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8" fillId="0" borderId="0" xfId="0" applyFont="1" applyAlignment="1">
      <alignment vertical="center"/>
    </xf>
    <xf numFmtId="10" fontId="3" fillId="0" borderId="0" xfId="1" applyNumberFormat="1" applyFont="1" applyFill="1" applyBorder="1"/>
    <xf numFmtId="9" fontId="8" fillId="0" borderId="0" xfId="0" applyNumberFormat="1" applyFont="1"/>
    <xf numFmtId="0" fontId="7" fillId="0" borderId="0" xfId="0" applyFont="1" applyAlignment="1">
      <alignment horizontal="center"/>
    </xf>
    <xf numFmtId="0" fontId="16" fillId="0" borderId="0" xfId="0" applyFont="1"/>
    <xf numFmtId="0" fontId="0" fillId="0" borderId="0" xfId="0" applyAlignment="1">
      <alignment vertical="center"/>
    </xf>
    <xf numFmtId="0" fontId="0" fillId="0" borderId="0" xfId="0" applyAlignment="1">
      <alignment vertical="center" wrapText="1"/>
    </xf>
    <xf numFmtId="0" fontId="13" fillId="4" borderId="0" xfId="0" applyFont="1" applyFill="1" applyAlignment="1">
      <alignment horizontal="left"/>
    </xf>
    <xf numFmtId="0" fontId="4" fillId="4" borderId="0" xfId="0" applyFont="1" applyFill="1" applyAlignment="1">
      <alignment horizontal="left"/>
    </xf>
    <xf numFmtId="0" fontId="8" fillId="4" borderId="0" xfId="0" applyFont="1" applyFill="1" applyAlignment="1">
      <alignment horizontal="center"/>
    </xf>
    <xf numFmtId="0" fontId="8" fillId="6" borderId="12" xfId="0" applyFont="1" applyFill="1" applyBorder="1" applyAlignment="1" applyProtection="1">
      <alignment vertical="center" wrapText="1"/>
      <protection locked="0"/>
    </xf>
    <xf numFmtId="0" fontId="8" fillId="4" borderId="1" xfId="0" applyFont="1" applyFill="1" applyBorder="1" applyAlignment="1" applyProtection="1">
      <alignment horizontal="center" vertical="center"/>
      <protection locked="0"/>
    </xf>
    <xf numFmtId="165" fontId="8" fillId="4" borderId="1" xfId="0" applyNumberFormat="1" applyFont="1" applyFill="1" applyBorder="1" applyAlignment="1" applyProtection="1">
      <alignment horizontal="center" vertical="center"/>
      <protection locked="0"/>
    </xf>
    <xf numFmtId="3" fontId="8" fillId="14" borderId="12" xfId="0" applyNumberFormat="1" applyFont="1" applyFill="1" applyBorder="1" applyAlignment="1" applyProtection="1">
      <alignment vertical="center"/>
      <protection locked="0"/>
    </xf>
    <xf numFmtId="3" fontId="8" fillId="14" borderId="1" xfId="0" applyNumberFormat="1" applyFont="1" applyFill="1" applyBorder="1" applyAlignment="1" applyProtection="1">
      <alignment vertical="center"/>
      <protection locked="0"/>
    </xf>
    <xf numFmtId="9" fontId="7" fillId="4" borderId="1" xfId="1" applyFont="1" applyFill="1" applyBorder="1" applyAlignment="1" applyProtection="1">
      <alignment horizontal="center" vertical="center"/>
      <protection locked="0"/>
    </xf>
    <xf numFmtId="3" fontId="8" fillId="4" borderId="12" xfId="0" applyNumberFormat="1" applyFont="1" applyFill="1" applyBorder="1" applyAlignment="1" applyProtection="1">
      <alignment vertical="center"/>
      <protection locked="0"/>
    </xf>
    <xf numFmtId="3" fontId="8" fillId="4" borderId="1" xfId="0" applyNumberFormat="1" applyFont="1" applyFill="1" applyBorder="1" applyAlignment="1" applyProtection="1">
      <alignment vertical="center"/>
      <protection locked="0"/>
    </xf>
    <xf numFmtId="0" fontId="17" fillId="0" borderId="0" xfId="0" applyFont="1"/>
    <xf numFmtId="0" fontId="8" fillId="0" borderId="0" xfId="0" applyFont="1" applyAlignment="1">
      <alignment horizontal="center" vertical="center"/>
    </xf>
    <xf numFmtId="0" fontId="17" fillId="0" borderId="0" xfId="0" applyFont="1" applyAlignment="1">
      <alignment horizontal="left"/>
    </xf>
    <xf numFmtId="0" fontId="13" fillId="0" borderId="0" xfId="0" applyFont="1" applyAlignment="1">
      <alignment horizontal="left"/>
    </xf>
    <xf numFmtId="0" fontId="18" fillId="0" borderId="0" xfId="0" applyFont="1" applyAlignment="1">
      <alignment horizontal="left" vertical="center"/>
    </xf>
    <xf numFmtId="165" fontId="8" fillId="14" borderId="17" xfId="0" applyNumberFormat="1" applyFont="1" applyFill="1" applyBorder="1" applyAlignment="1" applyProtection="1">
      <alignment vertical="center" wrapText="1"/>
      <protection locked="0"/>
    </xf>
    <xf numFmtId="165" fontId="8" fillId="4" borderId="17" xfId="0" applyNumberFormat="1" applyFont="1" applyFill="1" applyBorder="1" applyAlignment="1" applyProtection="1">
      <alignment vertical="center" wrapText="1"/>
      <protection locked="0"/>
    </xf>
    <xf numFmtId="0" fontId="3" fillId="0" borderId="0" xfId="6" applyFont="1"/>
    <xf numFmtId="0" fontId="3" fillId="0" borderId="57" xfId="6" applyFont="1" applyBorder="1" applyAlignment="1">
      <alignment horizontal="center"/>
    </xf>
    <xf numFmtId="0" fontId="3" fillId="0" borderId="53" xfId="6" applyFont="1" applyBorder="1" applyAlignment="1">
      <alignment horizontal="centerContinuous"/>
    </xf>
    <xf numFmtId="0" fontId="3" fillId="0" borderId="57" xfId="6" applyFont="1" applyBorder="1" applyAlignment="1">
      <alignment horizontal="centerContinuous"/>
    </xf>
    <xf numFmtId="0" fontId="3" fillId="0" borderId="54" xfId="6" applyFont="1" applyBorder="1" applyAlignment="1">
      <alignment horizontal="centerContinuous"/>
    </xf>
    <xf numFmtId="0" fontId="3" fillId="0" borderId="59" xfId="6" applyFont="1" applyBorder="1" applyAlignment="1">
      <alignment horizontal="center"/>
    </xf>
    <xf numFmtId="0" fontId="3" fillId="0" borderId="60" xfId="6" applyFont="1" applyBorder="1"/>
    <xf numFmtId="0" fontId="3" fillId="0" borderId="61" xfId="6" applyFont="1" applyBorder="1"/>
    <xf numFmtId="0" fontId="3" fillId="0" borderId="62" xfId="6" applyFont="1" applyBorder="1"/>
    <xf numFmtId="0" fontId="3" fillId="0" borderId="63" xfId="6" applyFont="1" applyBorder="1" applyAlignment="1">
      <alignment horizontal="center"/>
    </xf>
    <xf numFmtId="0" fontId="3" fillId="0" borderId="61" xfId="6" applyFont="1" applyBorder="1" applyAlignment="1">
      <alignment horizontal="center"/>
    </xf>
    <xf numFmtId="0" fontId="3" fillId="0" borderId="64" xfId="6" applyFont="1" applyBorder="1" applyAlignment="1">
      <alignment horizontal="center"/>
    </xf>
    <xf numFmtId="169" fontId="3" fillId="0" borderId="65" xfId="8" applyNumberFormat="1" applyFont="1" applyBorder="1" applyProtection="1"/>
    <xf numFmtId="169" fontId="3" fillId="0" borderId="0" xfId="6" applyNumberFormat="1" applyFont="1"/>
    <xf numFmtId="0" fontId="3" fillId="0" borderId="53" xfId="6" applyFont="1" applyBorder="1"/>
    <xf numFmtId="0" fontId="3" fillId="0" borderId="57" xfId="6" applyFont="1" applyBorder="1"/>
    <xf numFmtId="0" fontId="3" fillId="0" borderId="66" xfId="6" applyFont="1" applyBorder="1" applyAlignment="1">
      <alignment horizontal="centerContinuous"/>
    </xf>
    <xf numFmtId="0" fontId="3" fillId="0" borderId="55" xfId="6" applyFont="1" applyBorder="1" applyAlignment="1">
      <alignment horizontal="centerContinuous"/>
    </xf>
    <xf numFmtId="0" fontId="3" fillId="0" borderId="56" xfId="6" applyFont="1" applyBorder="1" applyAlignment="1">
      <alignment horizontal="centerContinuous"/>
    </xf>
    <xf numFmtId="0" fontId="3" fillId="0" borderId="58" xfId="6" quotePrefix="1" applyFont="1" applyBorder="1"/>
    <xf numFmtId="0" fontId="3" fillId="0" borderId="65" xfId="6" applyFont="1" applyBorder="1" applyAlignment="1">
      <alignment horizontal="centerContinuous"/>
    </xf>
    <xf numFmtId="0" fontId="3" fillId="0" borderId="66" xfId="6" applyFont="1" applyBorder="1"/>
    <xf numFmtId="0" fontId="3" fillId="0" borderId="56" xfId="6" applyFont="1" applyBorder="1"/>
    <xf numFmtId="0" fontId="3" fillId="0" borderId="55" xfId="6" applyFont="1" applyBorder="1"/>
    <xf numFmtId="0" fontId="3" fillId="0" borderId="66" xfId="6" quotePrefix="1" applyFont="1" applyBorder="1"/>
    <xf numFmtId="0" fontId="3" fillId="0" borderId="66" xfId="6" applyFont="1" applyBorder="1" applyAlignment="1">
      <alignment horizontal="center"/>
    </xf>
    <xf numFmtId="0" fontId="3" fillId="0" borderId="55" xfId="6" applyFont="1" applyBorder="1" applyAlignment="1">
      <alignment horizontal="center"/>
    </xf>
    <xf numFmtId="0" fontId="3" fillId="0" borderId="56" xfId="6" applyFont="1" applyBorder="1" applyAlignment="1">
      <alignment horizontal="center"/>
    </xf>
    <xf numFmtId="0" fontId="3" fillId="0" borderId="60" xfId="6" quotePrefix="1" applyFont="1" applyBorder="1"/>
    <xf numFmtId="0" fontId="3" fillId="0" borderId="54" xfId="6" applyFont="1" applyBorder="1"/>
    <xf numFmtId="0" fontId="3" fillId="0" borderId="65" xfId="6" applyFont="1" applyBorder="1" applyAlignment="1">
      <alignment horizontal="center"/>
    </xf>
    <xf numFmtId="169" fontId="21" fillId="0" borderId="65" xfId="8" applyNumberFormat="1" applyFont="1" applyFill="1" applyBorder="1" applyProtection="1"/>
    <xf numFmtId="168" fontId="21" fillId="0" borderId="65" xfId="7" applyNumberFormat="1" applyFont="1" applyFill="1" applyBorder="1" applyProtection="1"/>
    <xf numFmtId="168" fontId="3" fillId="0" borderId="0" xfId="6" applyNumberFormat="1" applyFont="1"/>
    <xf numFmtId="3" fontId="3" fillId="0" borderId="0" xfId="6" applyNumberFormat="1" applyFont="1"/>
    <xf numFmtId="169" fontId="3" fillId="0" borderId="62" xfId="8" applyNumberFormat="1" applyFont="1" applyBorder="1" applyProtection="1"/>
    <xf numFmtId="169" fontId="3" fillId="0" borderId="61" xfId="8" applyNumberFormat="1" applyFont="1" applyBorder="1" applyProtection="1"/>
    <xf numFmtId="4" fontId="8" fillId="14" borderId="12" xfId="0" applyNumberFormat="1" applyFont="1" applyFill="1" applyBorder="1" applyAlignment="1" applyProtection="1">
      <alignment vertical="center"/>
      <protection locked="0"/>
    </xf>
    <xf numFmtId="4" fontId="8" fillId="14" borderId="1" xfId="0" applyNumberFormat="1" applyFont="1" applyFill="1" applyBorder="1" applyAlignment="1" applyProtection="1">
      <alignment vertical="center"/>
      <protection locked="0"/>
    </xf>
    <xf numFmtId="0" fontId="22" fillId="3" borderId="24" xfId="0" applyFont="1" applyFill="1" applyBorder="1" applyAlignment="1">
      <alignment horizontal="center"/>
    </xf>
    <xf numFmtId="0" fontId="22" fillId="3" borderId="5" xfId="0" applyFont="1" applyFill="1" applyBorder="1" applyAlignment="1">
      <alignment horizontal="center"/>
    </xf>
    <xf numFmtId="0" fontId="22" fillId="3" borderId="33" xfId="0" applyFont="1" applyFill="1" applyBorder="1" applyAlignment="1">
      <alignment horizontal="center"/>
    </xf>
    <xf numFmtId="0" fontId="22" fillId="3" borderId="51" xfId="0" applyFont="1" applyFill="1" applyBorder="1" applyAlignment="1">
      <alignment horizontal="center"/>
    </xf>
    <xf numFmtId="166" fontId="8" fillId="0" borderId="72" xfId="0" applyNumberFormat="1" applyFont="1" applyBorder="1" applyAlignment="1">
      <alignment horizontal="center"/>
    </xf>
    <xf numFmtId="166" fontId="8" fillId="9" borderId="72" xfId="0" applyNumberFormat="1" applyFont="1" applyFill="1" applyBorder="1" applyAlignment="1">
      <alignment horizontal="center"/>
    </xf>
    <xf numFmtId="0" fontId="22" fillId="3" borderId="49" xfId="0" applyFont="1" applyFill="1" applyBorder="1" applyAlignment="1">
      <alignment horizontal="center"/>
    </xf>
    <xf numFmtId="0" fontId="22" fillId="3" borderId="73" xfId="0" applyFont="1" applyFill="1" applyBorder="1" applyAlignment="1">
      <alignment horizontal="center"/>
    </xf>
    <xf numFmtId="166" fontId="8" fillId="0" borderId="52" xfId="0" applyNumberFormat="1" applyFont="1" applyBorder="1" applyAlignment="1">
      <alignment horizontal="center"/>
    </xf>
    <xf numFmtId="166" fontId="8" fillId="0" borderId="74" xfId="0" applyNumberFormat="1" applyFont="1" applyBorder="1" applyAlignment="1">
      <alignment horizontal="center"/>
    </xf>
    <xf numFmtId="166" fontId="8" fillId="9" borderId="52" xfId="0" applyNumberFormat="1" applyFont="1" applyFill="1" applyBorder="1" applyAlignment="1">
      <alignment horizontal="center"/>
    </xf>
    <xf numFmtId="166" fontId="8" fillId="9" borderId="74" xfId="0" applyNumberFormat="1" applyFont="1" applyFill="1" applyBorder="1" applyAlignment="1">
      <alignment horizontal="center"/>
    </xf>
    <xf numFmtId="166" fontId="7" fillId="0" borderId="75" xfId="0" applyNumberFormat="1" applyFont="1" applyBorder="1" applyAlignment="1">
      <alignment horizontal="center"/>
    </xf>
    <xf numFmtId="166" fontId="7" fillId="0" borderId="76" xfId="0" applyNumberFormat="1" applyFont="1" applyBorder="1" applyAlignment="1">
      <alignment horizontal="center"/>
    </xf>
    <xf numFmtId="4" fontId="8" fillId="4" borderId="1" xfId="0" applyNumberFormat="1" applyFont="1" applyFill="1" applyBorder="1" applyAlignment="1" applyProtection="1">
      <alignment vertical="center"/>
      <protection locked="0"/>
    </xf>
    <xf numFmtId="169" fontId="3" fillId="0" borderId="86" xfId="9" applyNumberFormat="1" applyFont="1" applyBorder="1" applyProtection="1"/>
    <xf numFmtId="169" fontId="3" fillId="0" borderId="86" xfId="8" applyNumberFormat="1" applyFont="1" applyBorder="1" applyProtection="1"/>
    <xf numFmtId="169" fontId="3" fillId="0" borderId="87" xfId="8" applyNumberFormat="1" applyFont="1" applyBorder="1" applyProtection="1"/>
    <xf numFmtId="169" fontId="21" fillId="0" borderId="86" xfId="8" applyNumberFormat="1" applyFont="1" applyFill="1" applyBorder="1" applyProtection="1"/>
    <xf numFmtId="0" fontId="5" fillId="0" borderId="0" xfId="6" applyFont="1" applyAlignment="1">
      <alignment horizontal="center"/>
    </xf>
    <xf numFmtId="0" fontId="3" fillId="0" borderId="60" xfId="6" applyFont="1" applyBorder="1" applyAlignment="1">
      <alignment vertical="center" wrapText="1"/>
    </xf>
    <xf numFmtId="167" fontId="3" fillId="0" borderId="88" xfId="7" applyNumberFormat="1" applyFont="1" applyFill="1" applyBorder="1" applyAlignment="1" applyProtection="1">
      <alignment vertical="center"/>
    </xf>
    <xf numFmtId="169" fontId="3" fillId="0" borderId="65" xfId="8" applyNumberFormat="1" applyFont="1" applyBorder="1" applyAlignment="1" applyProtection="1">
      <alignment vertical="center"/>
    </xf>
    <xf numFmtId="0" fontId="3" fillId="0" borderId="60" xfId="6" applyFont="1" applyBorder="1" applyAlignment="1">
      <alignment vertical="center"/>
    </xf>
    <xf numFmtId="44" fontId="3" fillId="0" borderId="65" xfId="10" applyFont="1" applyFill="1" applyBorder="1" applyAlignment="1" applyProtection="1">
      <alignment vertical="center"/>
    </xf>
    <xf numFmtId="0" fontId="3" fillId="0" borderId="88" xfId="6" applyFont="1" applyBorder="1" applyAlignment="1">
      <alignment horizontal="centerContinuous"/>
    </xf>
    <xf numFmtId="0" fontId="3" fillId="0" borderId="58" xfId="6" applyFont="1" applyBorder="1" applyAlignment="1">
      <alignment vertical="center"/>
    </xf>
    <xf numFmtId="0" fontId="3" fillId="0" borderId="59" xfId="6" applyFont="1" applyBorder="1" applyAlignment="1">
      <alignment vertical="center"/>
    </xf>
    <xf numFmtId="0" fontId="3" fillId="0" borderId="65" xfId="6" applyFont="1" applyBorder="1" applyAlignment="1">
      <alignment horizontal="center" vertical="center" wrapText="1"/>
    </xf>
    <xf numFmtId="0" fontId="3" fillId="0" borderId="65" xfId="6" applyFont="1" applyBorder="1" applyAlignment="1">
      <alignment horizontal="center" vertical="center"/>
    </xf>
    <xf numFmtId="0" fontId="3" fillId="0" borderId="64" xfId="6" applyFont="1" applyBorder="1" applyAlignment="1">
      <alignment horizontal="center" vertical="center"/>
    </xf>
    <xf numFmtId="0" fontId="3" fillId="0" borderId="66" xfId="6" applyFont="1" applyBorder="1" applyAlignment="1">
      <alignment vertical="center"/>
    </xf>
    <xf numFmtId="0" fontId="3" fillId="0" borderId="56" xfId="6" applyFont="1" applyBorder="1" applyAlignment="1">
      <alignment vertical="center"/>
    </xf>
    <xf numFmtId="168" fontId="3" fillId="0" borderId="65" xfId="7" applyNumberFormat="1" applyFont="1" applyBorder="1" applyAlignment="1" applyProtection="1">
      <alignment vertical="center"/>
    </xf>
    <xf numFmtId="0" fontId="3" fillId="0" borderId="61" xfId="6" applyFont="1" applyBorder="1" applyAlignment="1">
      <alignment vertical="center"/>
    </xf>
    <xf numFmtId="168" fontId="3" fillId="17" borderId="65" xfId="7" applyNumberFormat="1" applyFont="1" applyFill="1" applyBorder="1" applyAlignment="1" applyProtection="1">
      <alignment vertical="center"/>
    </xf>
    <xf numFmtId="169" fontId="3" fillId="0" borderId="65" xfId="6" applyNumberFormat="1" applyFont="1" applyBorder="1" applyAlignment="1">
      <alignment vertical="center"/>
    </xf>
    <xf numFmtId="0" fontId="3" fillId="0" borderId="55" xfId="6" applyFont="1" applyBorder="1" applyAlignment="1">
      <alignment vertical="center"/>
    </xf>
    <xf numFmtId="43" fontId="3" fillId="0" borderId="55" xfId="7" applyFont="1" applyBorder="1" applyAlignment="1" applyProtection="1">
      <alignment vertical="center"/>
    </xf>
    <xf numFmtId="44" fontId="3" fillId="0" borderId="65" xfId="8" applyFont="1" applyBorder="1" applyAlignment="1" applyProtection="1">
      <alignment vertical="center"/>
    </xf>
    <xf numFmtId="0" fontId="3" fillId="0" borderId="56" xfId="6" applyFont="1" applyBorder="1" applyAlignment="1">
      <alignment horizontal="center" vertical="center" wrapText="1"/>
    </xf>
    <xf numFmtId="0" fontId="3" fillId="0" borderId="66" xfId="6" applyFont="1" applyBorder="1" applyAlignment="1">
      <alignment vertical="center" wrapText="1"/>
    </xf>
    <xf numFmtId="169" fontId="3" fillId="0" borderId="65" xfId="9" applyNumberFormat="1" applyFont="1" applyBorder="1" applyAlignment="1" applyProtection="1">
      <alignment vertical="center"/>
    </xf>
    <xf numFmtId="0" fontId="3" fillId="0" borderId="62" xfId="6" applyFont="1" applyBorder="1" applyAlignment="1">
      <alignment vertical="center"/>
    </xf>
    <xf numFmtId="0" fontId="3" fillId="0" borderId="60" xfId="6" quotePrefix="1" applyFont="1" applyBorder="1" applyAlignment="1">
      <alignment vertical="center"/>
    </xf>
    <xf numFmtId="44" fontId="3" fillId="0" borderId="65" xfId="10" applyFont="1" applyBorder="1" applyAlignment="1" applyProtection="1">
      <alignment vertical="center"/>
    </xf>
    <xf numFmtId="0" fontId="3" fillId="0" borderId="87" xfId="6" applyFont="1" applyBorder="1"/>
    <xf numFmtId="0" fontId="3" fillId="0" borderId="66" xfId="6" applyFont="1" applyBorder="1" applyAlignment="1">
      <alignment wrapText="1"/>
    </xf>
    <xf numFmtId="44" fontId="3" fillId="0" borderId="65" xfId="10" applyFont="1" applyBorder="1" applyProtection="1"/>
    <xf numFmtId="169" fontId="3" fillId="0" borderId="65" xfId="10" applyNumberFormat="1" applyFont="1" applyBorder="1" applyProtection="1"/>
    <xf numFmtId="0" fontId="3" fillId="0" borderId="53" xfId="6" applyFont="1" applyBorder="1" applyAlignment="1">
      <alignment vertical="center"/>
    </xf>
    <xf numFmtId="0" fontId="7" fillId="11" borderId="92" xfId="0" applyFont="1" applyFill="1" applyBorder="1" applyAlignment="1">
      <alignment horizontal="center" vertical="center"/>
    </xf>
    <xf numFmtId="0" fontId="11" fillId="11" borderId="92" xfId="0" applyFont="1" applyFill="1" applyBorder="1" applyAlignment="1">
      <alignment horizontal="center" vertical="center"/>
    </xf>
    <xf numFmtId="0" fontId="7" fillId="0" borderId="92" xfId="0" applyFont="1" applyBorder="1" applyAlignment="1">
      <alignment vertical="center"/>
    </xf>
    <xf numFmtId="3" fontId="7" fillId="0" borderId="92" xfId="0" applyNumberFormat="1" applyFont="1" applyBorder="1" applyAlignment="1">
      <alignment vertical="center"/>
    </xf>
    <xf numFmtId="49" fontId="7" fillId="0" borderId="92" xfId="0" applyNumberFormat="1" applyFont="1" applyBorder="1" applyAlignment="1">
      <alignment horizontal="left" vertical="center"/>
    </xf>
    <xf numFmtId="165" fontId="8" fillId="10" borderId="92" xfId="0" applyNumberFormat="1" applyFont="1" applyFill="1" applyBorder="1" applyAlignment="1">
      <alignment horizontal="center" vertical="center"/>
    </xf>
    <xf numFmtId="44" fontId="8" fillId="0" borderId="0" xfId="10" applyFont="1"/>
    <xf numFmtId="44" fontId="7" fillId="0" borderId="0" xfId="10" applyFont="1"/>
    <xf numFmtId="44" fontId="0" fillId="0" borderId="0" xfId="10" applyFont="1"/>
    <xf numFmtId="165" fontId="8" fillId="0" borderId="92" xfId="0" applyNumberFormat="1" applyFont="1" applyBorder="1" applyAlignment="1">
      <alignment horizontal="right" vertical="center"/>
    </xf>
    <xf numFmtId="10" fontId="8" fillId="0" borderId="92" xfId="1" applyNumberFormat="1" applyFont="1" applyBorder="1" applyAlignment="1">
      <alignment horizontal="right" vertical="center"/>
    </xf>
    <xf numFmtId="0" fontId="0" fillId="0" borderId="0" xfId="0" applyAlignment="1">
      <alignment horizontal="right"/>
    </xf>
    <xf numFmtId="49" fontId="7" fillId="0" borderId="0" xfId="0" applyNumberFormat="1" applyFont="1" applyAlignment="1">
      <alignment horizontal="left" vertical="center"/>
    </xf>
    <xf numFmtId="165" fontId="8" fillId="0" borderId="42" xfId="0" applyNumberFormat="1" applyFont="1" applyBorder="1" applyAlignment="1">
      <alignment horizontal="right" vertical="center"/>
    </xf>
    <xf numFmtId="165" fontId="8" fillId="0" borderId="78" xfId="0" applyNumberFormat="1" applyFont="1" applyBorder="1" applyAlignment="1">
      <alignment horizontal="right" vertical="center"/>
    </xf>
    <xf numFmtId="0" fontId="8" fillId="0" borderId="0" xfId="0" quotePrefix="1" applyFont="1" applyAlignment="1">
      <alignment vertical="center" wrapText="1"/>
    </xf>
    <xf numFmtId="0" fontId="3" fillId="0" borderId="0" xfId="6" applyFont="1" applyAlignment="1">
      <alignment horizontal="center" wrapText="1"/>
    </xf>
    <xf numFmtId="166" fontId="10" fillId="0" borderId="0" xfId="0" applyNumberFormat="1" applyFont="1" applyAlignment="1">
      <alignment horizontal="center"/>
    </xf>
    <xf numFmtId="166" fontId="10" fillId="0" borderId="40" xfId="0" applyNumberFormat="1" applyFont="1" applyBorder="1" applyAlignment="1">
      <alignment horizontal="center"/>
    </xf>
    <xf numFmtId="166" fontId="10" fillId="0" borderId="8" xfId="0" applyNumberFormat="1" applyFont="1" applyBorder="1" applyAlignment="1">
      <alignment horizontal="center"/>
    </xf>
    <xf numFmtId="166" fontId="10" fillId="0" borderId="34" xfId="0" applyNumberFormat="1" applyFont="1" applyBorder="1" applyAlignment="1">
      <alignment horizontal="center"/>
    </xf>
    <xf numFmtId="166" fontId="7" fillId="0" borderId="39" xfId="0" applyNumberFormat="1" applyFont="1" applyBorder="1" applyAlignment="1">
      <alignment horizontal="center"/>
    </xf>
    <xf numFmtId="3" fontId="7" fillId="12" borderId="12" xfId="0" applyNumberFormat="1" applyFont="1" applyFill="1" applyBorder="1" applyAlignment="1" applyProtection="1">
      <alignment vertical="center"/>
      <protection locked="0"/>
    </xf>
    <xf numFmtId="3" fontId="8" fillId="7" borderId="12" xfId="0" applyNumberFormat="1" applyFont="1" applyFill="1" applyBorder="1" applyAlignment="1" applyProtection="1">
      <alignment vertical="center"/>
      <protection locked="0"/>
    </xf>
    <xf numFmtId="3" fontId="7" fillId="11" borderId="12" xfId="0" applyNumberFormat="1" applyFont="1" applyFill="1" applyBorder="1" applyAlignment="1" applyProtection="1">
      <alignment vertical="center"/>
      <protection locked="0"/>
    </xf>
    <xf numFmtId="3" fontId="8" fillId="2" borderId="12" xfId="0" applyNumberFormat="1" applyFont="1" applyFill="1" applyBorder="1" applyAlignment="1" applyProtection="1">
      <alignment vertical="center"/>
      <protection locked="0"/>
    </xf>
    <xf numFmtId="165" fontId="7" fillId="8" borderId="12" xfId="0" applyNumberFormat="1" applyFont="1" applyFill="1" applyBorder="1" applyAlignment="1" applyProtection="1">
      <alignment vertical="center"/>
      <protection locked="0"/>
    </xf>
    <xf numFmtId="4" fontId="8" fillId="16" borderId="12" xfId="0" applyNumberFormat="1" applyFont="1" applyFill="1" applyBorder="1" applyAlignment="1">
      <alignment vertical="center"/>
    </xf>
    <xf numFmtId="165" fontId="8" fillId="16" borderId="13" xfId="0" applyNumberFormat="1" applyFont="1" applyFill="1" applyBorder="1" applyAlignment="1">
      <alignment vertical="center"/>
    </xf>
    <xf numFmtId="4" fontId="8" fillId="16" borderId="1" xfId="0" applyNumberFormat="1" applyFont="1" applyFill="1" applyBorder="1" applyAlignment="1">
      <alignment vertical="center"/>
    </xf>
    <xf numFmtId="165" fontId="8" fillId="16" borderId="1" xfId="0" applyNumberFormat="1" applyFont="1" applyFill="1" applyBorder="1" applyAlignment="1">
      <alignment vertical="center"/>
    </xf>
    <xf numFmtId="3" fontId="8" fillId="16" borderId="12" xfId="0" applyNumberFormat="1" applyFont="1" applyFill="1" applyBorder="1" applyAlignment="1">
      <alignment vertical="center"/>
    </xf>
    <xf numFmtId="3" fontId="8" fillId="16" borderId="1" xfId="0" applyNumberFormat="1" applyFont="1" applyFill="1" applyBorder="1" applyAlignment="1">
      <alignment vertical="center"/>
    </xf>
    <xf numFmtId="165" fontId="8" fillId="0" borderId="12" xfId="0" applyNumberFormat="1" applyFont="1" applyBorder="1" applyAlignment="1">
      <alignment vertical="center"/>
    </xf>
    <xf numFmtId="165" fontId="8" fillId="15" borderId="1" xfId="0" applyNumberFormat="1" applyFont="1" applyFill="1" applyBorder="1" applyAlignment="1">
      <alignment vertical="center"/>
    </xf>
    <xf numFmtId="165" fontId="8" fillId="15" borderId="17" xfId="0" applyNumberFormat="1" applyFont="1" applyFill="1" applyBorder="1" applyAlignment="1">
      <alignment vertical="center"/>
    </xf>
    <xf numFmtId="3" fontId="7" fillId="12" borderId="12" xfId="0" applyNumberFormat="1" applyFont="1" applyFill="1" applyBorder="1" applyAlignment="1">
      <alignment vertical="center"/>
    </xf>
    <xf numFmtId="165" fontId="7" fillId="12" borderId="13" xfId="0" applyNumberFormat="1" applyFont="1" applyFill="1" applyBorder="1" applyAlignment="1">
      <alignment vertical="center"/>
    </xf>
    <xf numFmtId="3" fontId="7" fillId="12" borderId="1" xfId="0" applyNumberFormat="1" applyFont="1" applyFill="1" applyBorder="1" applyAlignment="1">
      <alignment vertical="center"/>
    </xf>
    <xf numFmtId="165" fontId="7" fillId="12" borderId="1" xfId="0" applyNumberFormat="1" applyFont="1" applyFill="1" applyBorder="1" applyAlignment="1">
      <alignment vertical="center"/>
    </xf>
    <xf numFmtId="165" fontId="7" fillId="12" borderId="12" xfId="0" applyNumberFormat="1" applyFont="1" applyFill="1" applyBorder="1" applyAlignment="1">
      <alignment vertical="center"/>
    </xf>
    <xf numFmtId="165" fontId="7" fillId="12" borderId="17" xfId="0" applyNumberFormat="1" applyFont="1" applyFill="1" applyBorder="1" applyAlignment="1">
      <alignment vertical="center"/>
    </xf>
    <xf numFmtId="0" fontId="4" fillId="10" borderId="18" xfId="0" applyFont="1" applyFill="1" applyBorder="1" applyAlignment="1">
      <alignment horizontal="centerContinuous"/>
    </xf>
    <xf numFmtId="0" fontId="4" fillId="10" borderId="20" xfId="0" applyFont="1" applyFill="1" applyBorder="1" applyAlignment="1">
      <alignment horizontal="centerContinuous"/>
    </xf>
    <xf numFmtId="0" fontId="3" fillId="10" borderId="4" xfId="0" applyFont="1" applyFill="1" applyBorder="1" applyAlignment="1">
      <alignment horizontal="centerContinuous"/>
    </xf>
    <xf numFmtId="3" fontId="4" fillId="10" borderId="12" xfId="0" applyNumberFormat="1" applyFont="1" applyFill="1" applyBorder="1" applyAlignment="1">
      <alignment horizontal="center" vertical="center"/>
    </xf>
    <xf numFmtId="3" fontId="4" fillId="10" borderId="13" xfId="0" applyNumberFormat="1" applyFont="1" applyFill="1" applyBorder="1" applyAlignment="1">
      <alignment horizontal="center" vertical="center"/>
    </xf>
    <xf numFmtId="3" fontId="4" fillId="10" borderId="1" xfId="0" applyNumberFormat="1" applyFont="1" applyFill="1" applyBorder="1" applyAlignment="1">
      <alignment horizontal="center" vertical="center"/>
    </xf>
    <xf numFmtId="0" fontId="7" fillId="11" borderId="12" xfId="0" applyFont="1" applyFill="1" applyBorder="1" applyAlignment="1">
      <alignment vertical="center" wrapText="1"/>
    </xf>
    <xf numFmtId="0" fontId="8" fillId="11" borderId="1" xfId="0" applyFont="1" applyFill="1" applyBorder="1" applyAlignment="1">
      <alignment horizontal="center" vertical="center"/>
    </xf>
    <xf numFmtId="3" fontId="8" fillId="11" borderId="12" xfId="0" applyNumberFormat="1" applyFont="1" applyFill="1" applyBorder="1" applyAlignment="1">
      <alignment vertical="center"/>
    </xf>
    <xf numFmtId="3" fontId="8" fillId="11" borderId="14" xfId="0" applyNumberFormat="1" applyFont="1" applyFill="1" applyBorder="1" applyAlignment="1">
      <alignment vertical="center"/>
    </xf>
    <xf numFmtId="3" fontId="8" fillId="11" borderId="1" xfId="0" applyNumberFormat="1" applyFont="1" applyFill="1" applyBorder="1" applyAlignment="1">
      <alignment vertical="center"/>
    </xf>
    <xf numFmtId="3" fontId="8" fillId="11" borderId="13" xfId="0" applyNumberFormat="1" applyFont="1" applyFill="1" applyBorder="1" applyAlignment="1">
      <alignment vertical="center"/>
    </xf>
    <xf numFmtId="3" fontId="8" fillId="11" borderId="47" xfId="0" applyNumberFormat="1" applyFont="1" applyFill="1" applyBorder="1" applyAlignment="1">
      <alignment vertical="center"/>
    </xf>
    <xf numFmtId="3" fontId="8" fillId="11" borderId="17" xfId="0" applyNumberFormat="1" applyFont="1" applyFill="1" applyBorder="1" applyAlignment="1">
      <alignment vertical="center"/>
    </xf>
    <xf numFmtId="0" fontId="8" fillId="6" borderId="12" xfId="0" applyFont="1" applyFill="1" applyBorder="1" applyAlignment="1">
      <alignment vertical="center" wrapText="1"/>
    </xf>
    <xf numFmtId="0" fontId="8" fillId="4" borderId="1" xfId="0" applyFont="1" applyFill="1" applyBorder="1" applyAlignment="1">
      <alignment horizontal="center" vertical="center"/>
    </xf>
    <xf numFmtId="165" fontId="8" fillId="4" borderId="1" xfId="0" applyNumberFormat="1" applyFont="1" applyFill="1" applyBorder="1" applyAlignment="1">
      <alignment horizontal="center" vertical="center"/>
    </xf>
    <xf numFmtId="165" fontId="8" fillId="15" borderId="13" xfId="0" applyNumberFormat="1" applyFont="1" applyFill="1" applyBorder="1" applyAlignment="1">
      <alignment vertical="center"/>
    </xf>
    <xf numFmtId="0" fontId="7" fillId="12" borderId="12" xfId="0" applyFont="1" applyFill="1" applyBorder="1" applyAlignment="1">
      <alignment vertical="center" wrapText="1"/>
    </xf>
    <xf numFmtId="0" fontId="7" fillId="12" borderId="1" xfId="0" applyFont="1" applyFill="1" applyBorder="1" applyAlignment="1">
      <alignment horizontal="center" vertical="center"/>
    </xf>
    <xf numFmtId="0" fontId="8" fillId="2" borderId="12" xfId="0" applyFont="1" applyFill="1" applyBorder="1" applyAlignment="1">
      <alignment vertical="center" wrapText="1"/>
    </xf>
    <xf numFmtId="0" fontId="8" fillId="2" borderId="1" xfId="0" applyFont="1" applyFill="1" applyBorder="1" applyAlignment="1">
      <alignment horizontal="center" vertical="center"/>
    </xf>
    <xf numFmtId="3" fontId="8" fillId="7" borderId="14" xfId="0" applyNumberFormat="1" applyFont="1" applyFill="1" applyBorder="1" applyAlignment="1">
      <alignment vertical="center"/>
    </xf>
    <xf numFmtId="3" fontId="8" fillId="7" borderId="1" xfId="0" applyNumberFormat="1" applyFont="1" applyFill="1" applyBorder="1" applyAlignment="1">
      <alignment vertical="center"/>
    </xf>
    <xf numFmtId="3" fontId="8" fillId="7" borderId="13" xfId="0" applyNumberFormat="1" applyFont="1" applyFill="1" applyBorder="1" applyAlignment="1">
      <alignment vertical="center"/>
    </xf>
    <xf numFmtId="3" fontId="8" fillId="7" borderId="47" xfId="0" applyNumberFormat="1" applyFont="1" applyFill="1" applyBorder="1" applyAlignment="1">
      <alignment vertical="center"/>
    </xf>
    <xf numFmtId="3" fontId="8" fillId="7" borderId="17" xfId="0" applyNumberFormat="1" applyFont="1" applyFill="1" applyBorder="1" applyAlignment="1">
      <alignment vertical="center"/>
    </xf>
    <xf numFmtId="0" fontId="7" fillId="11" borderId="1" xfId="0" applyFont="1" applyFill="1" applyBorder="1" applyAlignment="1">
      <alignment horizontal="center" vertical="center"/>
    </xf>
    <xf numFmtId="3" fontId="7" fillId="11" borderId="12" xfId="0" applyNumberFormat="1" applyFont="1" applyFill="1" applyBorder="1" applyAlignment="1">
      <alignment vertical="center"/>
    </xf>
    <xf numFmtId="3" fontId="7" fillId="11" borderId="14" xfId="0" applyNumberFormat="1" applyFont="1" applyFill="1" applyBorder="1" applyAlignment="1">
      <alignment vertical="center"/>
    </xf>
    <xf numFmtId="3" fontId="7" fillId="11" borderId="1" xfId="0" applyNumberFormat="1" applyFont="1" applyFill="1" applyBorder="1" applyAlignment="1">
      <alignment vertical="center"/>
    </xf>
    <xf numFmtId="3" fontId="7" fillId="11" borderId="13" xfId="0" applyNumberFormat="1" applyFont="1" applyFill="1" applyBorder="1" applyAlignment="1">
      <alignment vertical="center"/>
    </xf>
    <xf numFmtId="3" fontId="7" fillId="11" borderId="47" xfId="0" applyNumberFormat="1" applyFont="1" applyFill="1" applyBorder="1" applyAlignment="1">
      <alignment vertical="center"/>
    </xf>
    <xf numFmtId="3" fontId="7" fillId="11" borderId="17" xfId="0" applyNumberFormat="1" applyFont="1" applyFill="1" applyBorder="1" applyAlignment="1">
      <alignment vertical="center"/>
    </xf>
    <xf numFmtId="0" fontId="8" fillId="10" borderId="12" xfId="0" applyFont="1" applyFill="1" applyBorder="1" applyAlignment="1">
      <alignment vertical="center" wrapText="1"/>
    </xf>
    <xf numFmtId="0" fontId="8" fillId="10" borderId="1" xfId="0" applyFont="1" applyFill="1" applyBorder="1" applyAlignment="1">
      <alignment vertical="center"/>
    </xf>
    <xf numFmtId="165" fontId="8" fillId="10" borderId="1" xfId="0" applyNumberFormat="1" applyFont="1" applyFill="1" applyBorder="1" applyAlignment="1">
      <alignment horizontal="center" vertical="center"/>
    </xf>
    <xf numFmtId="165" fontId="8" fillId="13" borderId="13" xfId="0" applyNumberFormat="1" applyFont="1" applyFill="1" applyBorder="1" applyAlignment="1">
      <alignment vertical="center"/>
    </xf>
    <xf numFmtId="165" fontId="8" fillId="13" borderId="1" xfId="0" applyNumberFormat="1" applyFont="1" applyFill="1" applyBorder="1" applyAlignment="1">
      <alignment vertical="center"/>
    </xf>
    <xf numFmtId="165" fontId="8" fillId="13" borderId="17" xfId="0" applyNumberFormat="1" applyFont="1" applyFill="1" applyBorder="1" applyAlignment="1">
      <alignment vertical="center"/>
    </xf>
    <xf numFmtId="3" fontId="8" fillId="2" borderId="14" xfId="0" applyNumberFormat="1" applyFont="1" applyFill="1" applyBorder="1" applyAlignment="1">
      <alignment vertical="center"/>
    </xf>
    <xf numFmtId="3" fontId="8" fillId="2" borderId="1" xfId="0" applyNumberFormat="1" applyFont="1" applyFill="1" applyBorder="1" applyAlignment="1">
      <alignment vertical="center"/>
    </xf>
    <xf numFmtId="3" fontId="8" fillId="2" borderId="13" xfId="0" applyNumberFormat="1" applyFont="1" applyFill="1" applyBorder="1" applyAlignment="1">
      <alignment vertical="center"/>
    </xf>
    <xf numFmtId="3" fontId="8" fillId="2" borderId="47" xfId="0" applyNumberFormat="1" applyFont="1" applyFill="1" applyBorder="1" applyAlignment="1">
      <alignment vertical="center"/>
    </xf>
    <xf numFmtId="3" fontId="8" fillId="2" borderId="17" xfId="0" applyNumberFormat="1" applyFont="1" applyFill="1" applyBorder="1" applyAlignment="1">
      <alignment vertical="center"/>
    </xf>
    <xf numFmtId="165" fontId="8" fillId="0" borderId="1" xfId="0" applyNumberFormat="1" applyFont="1" applyBorder="1" applyAlignment="1">
      <alignment vertical="center"/>
    </xf>
    <xf numFmtId="165" fontId="8" fillId="0" borderId="17" xfId="0" applyNumberFormat="1" applyFont="1" applyBorder="1" applyAlignment="1">
      <alignment vertical="center"/>
    </xf>
    <xf numFmtId="0" fontId="4" fillId="2" borderId="12" xfId="0" applyFont="1" applyFill="1" applyBorder="1" applyAlignment="1">
      <alignment vertical="center" wrapText="1"/>
    </xf>
    <xf numFmtId="0" fontId="4" fillId="2" borderId="1" xfId="0" applyFont="1" applyFill="1" applyBorder="1" applyAlignment="1">
      <alignment horizontal="center" vertical="center"/>
    </xf>
    <xf numFmtId="3" fontId="4" fillId="2" borderId="12" xfId="0" applyNumberFormat="1" applyFont="1" applyFill="1" applyBorder="1" applyAlignment="1">
      <alignment vertical="center"/>
    </xf>
    <xf numFmtId="3" fontId="4" fillId="2" borderId="14" xfId="0" applyNumberFormat="1" applyFont="1" applyFill="1" applyBorder="1" applyAlignment="1">
      <alignment vertical="center"/>
    </xf>
    <xf numFmtId="3" fontId="4" fillId="2" borderId="1" xfId="0" applyNumberFormat="1" applyFont="1" applyFill="1" applyBorder="1" applyAlignment="1">
      <alignment vertical="center"/>
    </xf>
    <xf numFmtId="3" fontId="4" fillId="2" borderId="13" xfId="0" applyNumberFormat="1" applyFont="1" applyFill="1" applyBorder="1" applyAlignment="1">
      <alignment vertical="center"/>
    </xf>
    <xf numFmtId="3" fontId="4" fillId="2" borderId="47" xfId="0" applyNumberFormat="1" applyFont="1" applyFill="1" applyBorder="1" applyAlignment="1">
      <alignment vertical="center"/>
    </xf>
    <xf numFmtId="3" fontId="4" fillId="2" borderId="17" xfId="0" applyNumberFormat="1" applyFont="1" applyFill="1" applyBorder="1" applyAlignment="1">
      <alignment vertical="center"/>
    </xf>
    <xf numFmtId="3" fontId="7" fillId="2" borderId="17" xfId="0" applyNumberFormat="1" applyFont="1" applyFill="1" applyBorder="1" applyAlignment="1">
      <alignment vertical="center" wrapText="1"/>
    </xf>
    <xf numFmtId="0" fontId="4" fillId="5" borderId="12" xfId="0" applyFont="1" applyFill="1" applyBorder="1" applyAlignment="1">
      <alignment vertical="center" wrapText="1"/>
    </xf>
    <xf numFmtId="0" fontId="4" fillId="5" borderId="1" xfId="0" applyFont="1" applyFill="1" applyBorder="1" applyAlignment="1">
      <alignment horizontal="center" vertical="center"/>
    </xf>
    <xf numFmtId="165" fontId="4" fillId="8" borderId="12" xfId="0" applyNumberFormat="1" applyFont="1" applyFill="1" applyBorder="1" applyAlignment="1">
      <alignment vertical="center"/>
    </xf>
    <xf numFmtId="165" fontId="4" fillId="8" borderId="13" xfId="0" applyNumberFormat="1" applyFont="1" applyFill="1" applyBorder="1" applyAlignment="1">
      <alignment vertical="center"/>
    </xf>
    <xf numFmtId="165" fontId="4" fillId="8" borderId="1" xfId="0" applyNumberFormat="1" applyFont="1" applyFill="1" applyBorder="1" applyAlignment="1">
      <alignment vertical="center"/>
    </xf>
    <xf numFmtId="165" fontId="4" fillId="8" borderId="17" xfId="0" applyNumberFormat="1" applyFont="1" applyFill="1" applyBorder="1" applyAlignment="1">
      <alignment vertical="center"/>
    </xf>
    <xf numFmtId="165" fontId="7" fillId="8" borderId="46" xfId="0" applyNumberFormat="1" applyFont="1" applyFill="1" applyBorder="1" applyAlignment="1">
      <alignment vertical="center" wrapText="1"/>
    </xf>
    <xf numFmtId="0" fontId="3" fillId="0" borderId="12" xfId="0" applyFont="1" applyBorder="1" applyAlignment="1">
      <alignment vertical="center" wrapText="1"/>
    </xf>
    <xf numFmtId="3" fontId="3" fillId="0" borderId="1" xfId="0" applyNumberFormat="1" applyFont="1" applyBorder="1" applyAlignment="1">
      <alignment horizontal="center" vertical="center"/>
    </xf>
    <xf numFmtId="3" fontId="4" fillId="0" borderId="12" xfId="0" applyNumberFormat="1" applyFont="1" applyBorder="1" applyAlignment="1">
      <alignment vertical="center"/>
    </xf>
    <xf numFmtId="3" fontId="4" fillId="0" borderId="14" xfId="0" applyNumberFormat="1" applyFont="1" applyBorder="1" applyAlignment="1">
      <alignment vertical="center"/>
    </xf>
    <xf numFmtId="3" fontId="4" fillId="0" borderId="1" xfId="0" applyNumberFormat="1" applyFont="1" applyBorder="1" applyAlignment="1">
      <alignment vertical="center"/>
    </xf>
    <xf numFmtId="3" fontId="4" fillId="0" borderId="13" xfId="0" applyNumberFormat="1" applyFont="1" applyBorder="1" applyAlignment="1">
      <alignment vertical="center"/>
    </xf>
    <xf numFmtId="3" fontId="4" fillId="0" borderId="47" xfId="0" applyNumberFormat="1" applyFont="1" applyBorder="1" applyAlignment="1">
      <alignment vertical="center"/>
    </xf>
    <xf numFmtId="3" fontId="4" fillId="0" borderId="17" xfId="0" applyNumberFormat="1" applyFont="1" applyBorder="1" applyAlignment="1">
      <alignment vertical="center"/>
    </xf>
    <xf numFmtId="3" fontId="7" fillId="0" borderId="46" xfId="0" applyNumberFormat="1" applyFont="1" applyBorder="1" applyAlignment="1">
      <alignment vertical="center" wrapText="1"/>
    </xf>
    <xf numFmtId="0" fontId="4" fillId="0" borderId="12" xfId="0" applyFont="1" applyBorder="1" applyAlignment="1">
      <alignment vertical="center" wrapText="1"/>
    </xf>
    <xf numFmtId="10" fontId="4" fillId="4" borderId="1" xfId="1" applyNumberFormat="1" applyFont="1" applyFill="1" applyBorder="1" applyAlignment="1" applyProtection="1">
      <alignment horizontal="center" vertical="center"/>
    </xf>
    <xf numFmtId="0" fontId="4" fillId="5" borderId="15" xfId="0" applyFont="1" applyFill="1" applyBorder="1" applyAlignment="1">
      <alignment vertical="center" wrapText="1"/>
    </xf>
    <xf numFmtId="0" fontId="4" fillId="5" borderId="16" xfId="0" applyFont="1" applyFill="1" applyBorder="1" applyAlignment="1">
      <alignment horizontal="center" vertical="center"/>
    </xf>
    <xf numFmtId="165" fontId="4" fillId="8" borderId="15" xfId="0" applyNumberFormat="1" applyFont="1" applyFill="1" applyBorder="1" applyAlignment="1">
      <alignment vertical="center"/>
    </xf>
    <xf numFmtId="165" fontId="4" fillId="8" borderId="67" xfId="0" applyNumberFormat="1" applyFont="1" applyFill="1" applyBorder="1" applyAlignment="1">
      <alignment vertical="center"/>
    </xf>
    <xf numFmtId="165" fontId="4" fillId="8" borderId="16" xfId="0" applyNumberFormat="1" applyFont="1" applyFill="1" applyBorder="1" applyAlignment="1">
      <alignment vertical="center"/>
    </xf>
    <xf numFmtId="165" fontId="4" fillId="8" borderId="19" xfId="0" applyNumberFormat="1" applyFont="1" applyFill="1" applyBorder="1" applyAlignment="1">
      <alignment vertical="center"/>
    </xf>
    <xf numFmtId="165" fontId="7" fillId="8" borderId="45" xfId="0" applyNumberFormat="1" applyFont="1" applyFill="1" applyBorder="1" applyAlignment="1">
      <alignment vertical="center" wrapText="1"/>
    </xf>
    <xf numFmtId="165" fontId="7" fillId="12" borderId="17" xfId="0" applyNumberFormat="1" applyFont="1" applyFill="1" applyBorder="1" applyAlignment="1" applyProtection="1">
      <alignment vertical="center" wrapText="1"/>
      <protection locked="0"/>
    </xf>
    <xf numFmtId="3" fontId="8" fillId="7" borderId="17" xfId="0" applyNumberFormat="1" applyFont="1" applyFill="1" applyBorder="1" applyAlignment="1" applyProtection="1">
      <alignment vertical="center" wrapText="1"/>
      <protection locked="0"/>
    </xf>
    <xf numFmtId="3" fontId="7" fillId="11" borderId="17" xfId="0" applyNumberFormat="1" applyFont="1" applyFill="1" applyBorder="1" applyAlignment="1" applyProtection="1">
      <alignment vertical="center" wrapText="1"/>
      <protection locked="0"/>
    </xf>
    <xf numFmtId="3" fontId="8" fillId="2" borderId="17" xfId="0" applyNumberFormat="1" applyFont="1" applyFill="1" applyBorder="1" applyAlignment="1" applyProtection="1">
      <alignment vertical="center" wrapText="1"/>
      <protection locked="0"/>
    </xf>
    <xf numFmtId="3" fontId="7" fillId="12" borderId="1" xfId="0" applyNumberFormat="1" applyFont="1" applyFill="1" applyBorder="1" applyAlignment="1" applyProtection="1">
      <alignment vertical="center"/>
      <protection locked="0"/>
    </xf>
    <xf numFmtId="3" fontId="8" fillId="7" borderId="1" xfId="0" applyNumberFormat="1" applyFont="1" applyFill="1" applyBorder="1" applyAlignment="1" applyProtection="1">
      <alignment vertical="center"/>
      <protection locked="0"/>
    </xf>
    <xf numFmtId="3" fontId="7" fillId="11" borderId="1" xfId="0" applyNumberFormat="1" applyFont="1" applyFill="1" applyBorder="1" applyAlignment="1" applyProtection="1">
      <alignment vertical="center"/>
      <protection locked="0"/>
    </xf>
    <xf numFmtId="3" fontId="8" fillId="2" borderId="1" xfId="0" applyNumberFormat="1" applyFont="1" applyFill="1" applyBorder="1" applyAlignment="1" applyProtection="1">
      <alignment vertical="center"/>
      <protection locked="0"/>
    </xf>
    <xf numFmtId="3" fontId="8" fillId="7" borderId="14" xfId="0" applyNumberFormat="1" applyFont="1" applyFill="1" applyBorder="1" applyAlignment="1" applyProtection="1">
      <alignment vertical="center"/>
      <protection locked="0"/>
    </xf>
    <xf numFmtId="3" fontId="7" fillId="11" borderId="14" xfId="0" applyNumberFormat="1" applyFont="1" applyFill="1" applyBorder="1" applyAlignment="1" applyProtection="1">
      <alignment vertical="center"/>
      <protection locked="0"/>
    </xf>
    <xf numFmtId="3" fontId="8" fillId="2" borderId="14" xfId="0" applyNumberFormat="1" applyFont="1" applyFill="1" applyBorder="1" applyAlignment="1" applyProtection="1">
      <alignment vertical="center"/>
      <protection locked="0"/>
    </xf>
    <xf numFmtId="0" fontId="19" fillId="10" borderId="80" xfId="0" applyFont="1" applyFill="1" applyBorder="1" applyAlignment="1">
      <alignment horizontal="left" vertical="center"/>
    </xf>
    <xf numFmtId="0" fontId="7" fillId="10" borderId="78" xfId="0" applyFont="1" applyFill="1" applyBorder="1" applyAlignment="1">
      <alignment horizontal="left" vertical="center"/>
    </xf>
    <xf numFmtId="0" fontId="7" fillId="10" borderId="50" xfId="0" applyFont="1" applyFill="1" applyBorder="1" applyAlignment="1">
      <alignment horizontal="left" vertical="center"/>
    </xf>
    <xf numFmtId="0" fontId="7" fillId="10" borderId="95" xfId="0" applyFont="1" applyFill="1" applyBorder="1" applyAlignment="1">
      <alignment horizontal="left" vertical="center"/>
    </xf>
    <xf numFmtId="0" fontId="7" fillId="19" borderId="96" xfId="0" applyFont="1" applyFill="1" applyBorder="1" applyAlignment="1">
      <alignment horizontal="left" vertical="center"/>
    </xf>
    <xf numFmtId="0" fontId="7" fillId="10" borderId="97" xfId="0" applyFont="1" applyFill="1" applyBorder="1" applyAlignment="1">
      <alignment horizontal="left" vertical="center"/>
    </xf>
    <xf numFmtId="0" fontId="7" fillId="19" borderId="99" xfId="0" applyFont="1" applyFill="1" applyBorder="1" applyAlignment="1">
      <alignment horizontal="left" vertical="center"/>
    </xf>
    <xf numFmtId="170" fontId="7" fillId="4" borderId="92" xfId="0" applyNumberFormat="1" applyFont="1" applyFill="1" applyBorder="1" applyAlignment="1" applyProtection="1">
      <alignment horizontal="left" vertical="center"/>
      <protection locked="0"/>
    </xf>
    <xf numFmtId="170" fontId="7" fillId="4" borderId="98" xfId="0" applyNumberFormat="1" applyFont="1" applyFill="1" applyBorder="1" applyAlignment="1" applyProtection="1">
      <alignment horizontal="left" vertical="center"/>
      <protection locked="0"/>
    </xf>
    <xf numFmtId="0" fontId="7" fillId="5" borderId="12" xfId="0" applyFont="1" applyFill="1" applyBorder="1" applyAlignment="1" applyProtection="1">
      <alignment vertical="center" wrapText="1"/>
      <protection locked="0"/>
    </xf>
    <xf numFmtId="0" fontId="7" fillId="5" borderId="1" xfId="0" applyFont="1" applyFill="1" applyBorder="1" applyAlignment="1" applyProtection="1">
      <alignment horizontal="center" vertical="center"/>
      <protection locked="0"/>
    </xf>
    <xf numFmtId="165" fontId="7" fillId="8" borderId="14" xfId="0" applyNumberFormat="1" applyFont="1" applyFill="1" applyBorder="1" applyAlignment="1" applyProtection="1">
      <alignment vertical="center"/>
      <protection locked="0"/>
    </xf>
    <xf numFmtId="165" fontId="7" fillId="8" borderId="1" xfId="0" applyNumberFormat="1" applyFont="1" applyFill="1" applyBorder="1" applyAlignment="1" applyProtection="1">
      <alignment vertical="center"/>
      <protection locked="0"/>
    </xf>
    <xf numFmtId="165" fontId="7" fillId="8" borderId="13" xfId="0" applyNumberFormat="1" applyFont="1" applyFill="1" applyBorder="1" applyAlignment="1" applyProtection="1">
      <alignment vertical="center"/>
      <protection locked="0"/>
    </xf>
    <xf numFmtId="165" fontId="7" fillId="8" borderId="47" xfId="0" applyNumberFormat="1" applyFont="1" applyFill="1" applyBorder="1" applyAlignment="1" applyProtection="1">
      <alignment vertical="center"/>
      <protection locked="0"/>
    </xf>
    <xf numFmtId="165" fontId="7" fillId="8" borderId="17" xfId="0" applyNumberFormat="1" applyFont="1" applyFill="1" applyBorder="1" applyAlignment="1" applyProtection="1">
      <alignment vertical="center"/>
      <protection locked="0"/>
    </xf>
    <xf numFmtId="165" fontId="7" fillId="8" borderId="46" xfId="0" applyNumberFormat="1" applyFont="1" applyFill="1" applyBorder="1" applyAlignment="1" applyProtection="1">
      <alignment vertical="center" wrapText="1"/>
      <protection locked="0"/>
    </xf>
    <xf numFmtId="0" fontId="8" fillId="0" borderId="0" xfId="0" applyFont="1" applyAlignment="1" applyProtection="1">
      <alignment vertical="center"/>
      <protection locked="0"/>
    </xf>
    <xf numFmtId="0" fontId="28" fillId="0" borderId="0" xfId="0" applyFont="1" applyAlignment="1">
      <alignment horizontal="left"/>
    </xf>
    <xf numFmtId="0" fontId="18" fillId="0" borderId="0" xfId="0" applyFont="1" applyAlignment="1">
      <alignment horizontal="left"/>
    </xf>
    <xf numFmtId="0" fontId="17" fillId="0" borderId="0" xfId="0" applyFont="1" applyAlignment="1">
      <alignment horizontal="left" vertical="center" wrapText="1"/>
    </xf>
    <xf numFmtId="0" fontId="17" fillId="0" borderId="0" xfId="0" applyFont="1" applyAlignment="1">
      <alignment horizontal="left" vertical="center"/>
    </xf>
    <xf numFmtId="0" fontId="29" fillId="4" borderId="0" xfId="0" applyFont="1" applyFill="1" applyAlignment="1">
      <alignment horizontal="center" vertical="center" wrapText="1"/>
    </xf>
    <xf numFmtId="0" fontId="7" fillId="10" borderId="43"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44" xfId="0" applyFont="1" applyFill="1" applyBorder="1" applyAlignment="1">
      <alignment horizontal="center" vertical="center" wrapText="1"/>
    </xf>
    <xf numFmtId="0" fontId="4" fillId="10" borderId="41" xfId="0" applyFont="1" applyFill="1" applyBorder="1" applyAlignment="1">
      <alignment horizontal="center" vertical="center"/>
    </xf>
    <xf numFmtId="0" fontId="4" fillId="10" borderId="6" xfId="0" applyFont="1" applyFill="1" applyBorder="1" applyAlignment="1">
      <alignment horizontal="center" vertical="center"/>
    </xf>
    <xf numFmtId="0" fontId="4" fillId="10" borderId="21" xfId="0" applyFont="1" applyFill="1" applyBorder="1" applyAlignment="1">
      <alignment horizontal="center" vertical="center"/>
    </xf>
    <xf numFmtId="3" fontId="4" fillId="10" borderId="42" xfId="0" applyNumberFormat="1" applyFont="1" applyFill="1" applyBorder="1" applyAlignment="1">
      <alignment horizontal="center" vertical="center" wrapText="1"/>
    </xf>
    <xf numFmtId="3" fontId="4" fillId="10" borderId="34" xfId="0" applyNumberFormat="1" applyFont="1" applyFill="1" applyBorder="1" applyAlignment="1">
      <alignment horizontal="center" vertical="center" wrapText="1"/>
    </xf>
    <xf numFmtId="3" fontId="4" fillId="10" borderId="22" xfId="0" applyNumberFormat="1" applyFont="1" applyFill="1" applyBorder="1" applyAlignment="1">
      <alignment horizontal="center" vertical="center" wrapText="1"/>
    </xf>
    <xf numFmtId="0" fontId="4" fillId="10" borderId="42" xfId="0" applyFont="1" applyFill="1" applyBorder="1" applyAlignment="1">
      <alignment horizontal="center" vertical="center"/>
    </xf>
    <xf numFmtId="0" fontId="4" fillId="10" borderId="22" xfId="0" applyFont="1" applyFill="1" applyBorder="1" applyAlignment="1">
      <alignment horizontal="center" vertical="center"/>
    </xf>
    <xf numFmtId="0" fontId="4" fillId="10" borderId="1" xfId="0" applyFont="1" applyFill="1" applyBorder="1" applyAlignment="1">
      <alignment horizontal="center" vertical="center"/>
    </xf>
    <xf numFmtId="0" fontId="4" fillId="10" borderId="20" xfId="0" applyFont="1" applyFill="1" applyBorder="1" applyAlignment="1">
      <alignment horizontal="center"/>
    </xf>
    <xf numFmtId="0" fontId="4" fillId="10" borderId="4" xfId="0" applyFont="1" applyFill="1" applyBorder="1" applyAlignment="1">
      <alignment horizontal="center"/>
    </xf>
    <xf numFmtId="0" fontId="7" fillId="10" borderId="27"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7" fillId="10" borderId="35" xfId="0" applyFont="1" applyFill="1" applyBorder="1" applyAlignment="1">
      <alignment horizontal="center" vertical="center" wrapText="1"/>
    </xf>
    <xf numFmtId="0" fontId="4" fillId="10" borderId="2"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21" xfId="0" applyFont="1" applyFill="1" applyBorder="1" applyAlignment="1">
      <alignment horizontal="left" vertical="center" wrapText="1"/>
    </xf>
    <xf numFmtId="0" fontId="4" fillId="10" borderId="3" xfId="0" applyFont="1" applyFill="1" applyBorder="1" applyAlignment="1">
      <alignment horizontal="center" vertical="center" wrapText="1"/>
    </xf>
    <xf numFmtId="0" fontId="4" fillId="10" borderId="68" xfId="0" applyFont="1" applyFill="1" applyBorder="1" applyAlignment="1">
      <alignment horizontal="center" vertical="center" wrapText="1"/>
    </xf>
    <xf numFmtId="0" fontId="4" fillId="10" borderId="34"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12" xfId="0" applyFont="1" applyFill="1" applyBorder="1" applyAlignment="1">
      <alignment horizontal="center" vertical="center"/>
    </xf>
    <xf numFmtId="0" fontId="4" fillId="10" borderId="13" xfId="0" applyFont="1" applyFill="1" applyBorder="1" applyAlignment="1">
      <alignment horizontal="center" vertical="center"/>
    </xf>
    <xf numFmtId="0" fontId="4" fillId="10" borderId="18" xfId="0" applyFont="1" applyFill="1" applyBorder="1" applyAlignment="1">
      <alignment horizontal="center"/>
    </xf>
    <xf numFmtId="0" fontId="4" fillId="10" borderId="47" xfId="0" applyFont="1" applyFill="1" applyBorder="1" applyAlignment="1">
      <alignment horizontal="center"/>
    </xf>
    <xf numFmtId="0" fontId="4" fillId="10" borderId="14" xfId="0" applyFont="1" applyFill="1" applyBorder="1" applyAlignment="1">
      <alignment horizontal="center"/>
    </xf>
    <xf numFmtId="0" fontId="4" fillId="10" borderId="48" xfId="0" applyFont="1" applyFill="1" applyBorder="1" applyAlignment="1">
      <alignment horizontal="center"/>
    </xf>
    <xf numFmtId="0" fontId="4" fillId="10" borderId="13" xfId="0" applyFont="1" applyFill="1" applyBorder="1" applyAlignment="1">
      <alignment horizontal="center"/>
    </xf>
    <xf numFmtId="0" fontId="7" fillId="11" borderId="27" xfId="0" applyFont="1" applyFill="1" applyBorder="1" applyAlignment="1">
      <alignment horizontal="left" vertical="center"/>
    </xf>
    <xf numFmtId="0" fontId="7" fillId="11" borderId="29" xfId="0" applyFont="1" applyFill="1" applyBorder="1" applyAlignment="1">
      <alignment horizontal="left" vertical="center"/>
    </xf>
    <xf numFmtId="0" fontId="11" fillId="11" borderId="9" xfId="0" applyFont="1" applyFill="1" applyBorder="1" applyAlignment="1">
      <alignment horizontal="center" vertical="center"/>
    </xf>
    <xf numFmtId="0" fontId="11" fillId="11" borderId="10" xfId="0" applyFont="1" applyFill="1" applyBorder="1" applyAlignment="1">
      <alignment horizontal="center" vertical="center"/>
    </xf>
    <xf numFmtId="0" fontId="11" fillId="11" borderId="11" xfId="0" applyFont="1" applyFill="1" applyBorder="1" applyAlignment="1">
      <alignment horizontal="center" vertical="center"/>
    </xf>
    <xf numFmtId="0" fontId="11" fillId="11" borderId="69" xfId="0" applyFont="1" applyFill="1" applyBorder="1" applyAlignment="1">
      <alignment horizontal="center" vertical="center"/>
    </xf>
    <xf numFmtId="0" fontId="11" fillId="11" borderId="70" xfId="0" applyFont="1" applyFill="1" applyBorder="1" applyAlignment="1">
      <alignment horizontal="center" vertical="center"/>
    </xf>
    <xf numFmtId="0" fontId="11" fillId="11" borderId="71" xfId="0" applyFont="1" applyFill="1" applyBorder="1" applyAlignment="1">
      <alignment horizontal="center" vertical="center"/>
    </xf>
    <xf numFmtId="0" fontId="11" fillId="11" borderId="77" xfId="0" applyFont="1" applyFill="1" applyBorder="1" applyAlignment="1">
      <alignment horizontal="center"/>
    </xf>
    <xf numFmtId="0" fontId="11" fillId="11" borderId="78" xfId="0" applyFont="1" applyFill="1" applyBorder="1" applyAlignment="1">
      <alignment horizontal="center"/>
    </xf>
    <xf numFmtId="0" fontId="11" fillId="11" borderId="79" xfId="0" applyFont="1" applyFill="1" applyBorder="1" applyAlignment="1">
      <alignment horizontal="center"/>
    </xf>
    <xf numFmtId="0" fontId="11" fillId="11" borderId="80" xfId="0" applyFont="1" applyFill="1" applyBorder="1" applyAlignment="1">
      <alignment horizontal="center"/>
    </xf>
    <xf numFmtId="0" fontId="11" fillId="11" borderId="50" xfId="0" applyFont="1" applyFill="1" applyBorder="1" applyAlignment="1">
      <alignment horizontal="center"/>
    </xf>
    <xf numFmtId="0" fontId="11" fillId="11" borderId="81" xfId="0" applyFont="1" applyFill="1" applyBorder="1" applyAlignment="1">
      <alignment horizontal="center"/>
    </xf>
    <xf numFmtId="0" fontId="11" fillId="11" borderId="82" xfId="0" applyFont="1" applyFill="1" applyBorder="1" applyAlignment="1">
      <alignment horizontal="center"/>
    </xf>
    <xf numFmtId="0" fontId="11" fillId="11" borderId="83" xfId="0" applyFont="1" applyFill="1" applyBorder="1" applyAlignment="1">
      <alignment horizontal="center"/>
    </xf>
    <xf numFmtId="0" fontId="11" fillId="11" borderId="84" xfId="0" applyFont="1" applyFill="1" applyBorder="1" applyAlignment="1">
      <alignment horizontal="center"/>
    </xf>
    <xf numFmtId="0" fontId="11" fillId="11" borderId="9" xfId="0" applyFont="1" applyFill="1" applyBorder="1" applyAlignment="1">
      <alignment horizontal="center"/>
    </xf>
    <xf numFmtId="0" fontId="11" fillId="11" borderId="10" xfId="0" applyFont="1" applyFill="1" applyBorder="1" applyAlignment="1">
      <alignment horizontal="center"/>
    </xf>
    <xf numFmtId="0" fontId="11" fillId="11" borderId="11" xfId="0" applyFont="1" applyFill="1" applyBorder="1" applyAlignment="1">
      <alignment horizontal="center"/>
    </xf>
    <xf numFmtId="0" fontId="11" fillId="11" borderId="85" xfId="0" applyFont="1" applyFill="1" applyBorder="1" applyAlignment="1">
      <alignment horizontal="center"/>
    </xf>
    <xf numFmtId="49" fontId="7" fillId="0" borderId="91" xfId="0" applyNumberFormat="1" applyFont="1" applyBorder="1" applyAlignment="1">
      <alignment horizontal="left" vertical="center"/>
    </xf>
    <xf numFmtId="49" fontId="7" fillId="0" borderId="48" xfId="0" applyNumberFormat="1" applyFont="1" applyBorder="1" applyAlignment="1">
      <alignment horizontal="left" vertical="center"/>
    </xf>
    <xf numFmtId="49" fontId="7" fillId="0" borderId="93" xfId="0" applyNumberFormat="1" applyFont="1" applyBorder="1" applyAlignment="1">
      <alignment horizontal="left" vertical="center"/>
    </xf>
    <xf numFmtId="49" fontId="7" fillId="0" borderId="94" xfId="0" applyNumberFormat="1" applyFont="1" applyBorder="1" applyAlignment="1">
      <alignment horizontal="left" vertical="center"/>
    </xf>
    <xf numFmtId="49" fontId="7" fillId="0" borderId="79" xfId="0" applyNumberFormat="1" applyFont="1" applyBorder="1" applyAlignment="1">
      <alignment horizontal="left" vertical="center"/>
    </xf>
    <xf numFmtId="49" fontId="7" fillId="0" borderId="81" xfId="0" applyNumberFormat="1" applyFont="1" applyBorder="1" applyAlignment="1">
      <alignment horizontal="left" vertical="center"/>
    </xf>
    <xf numFmtId="0" fontId="13" fillId="4" borderId="0" xfId="0" applyFont="1" applyFill="1" applyAlignment="1">
      <alignment horizontal="center" wrapText="1"/>
    </xf>
    <xf numFmtId="0" fontId="7" fillId="11" borderId="92" xfId="0" applyFont="1" applyFill="1" applyBorder="1" applyAlignment="1">
      <alignment horizontal="center" vertical="center"/>
    </xf>
    <xf numFmtId="0" fontId="7" fillId="11" borderId="91" xfId="0" applyFont="1" applyFill="1" applyBorder="1" applyAlignment="1">
      <alignment horizontal="center" vertical="center"/>
    </xf>
    <xf numFmtId="0" fontId="7" fillId="11" borderId="48" xfId="0" applyFont="1" applyFill="1" applyBorder="1" applyAlignment="1">
      <alignment horizontal="center" vertical="center"/>
    </xf>
    <xf numFmtId="0" fontId="4" fillId="18" borderId="66" xfId="6" applyFont="1" applyFill="1" applyBorder="1" applyAlignment="1">
      <alignment horizontal="center" vertical="center"/>
    </xf>
    <xf numFmtId="0" fontId="4" fillId="18" borderId="55" xfId="6" applyFont="1" applyFill="1" applyBorder="1" applyAlignment="1">
      <alignment horizontal="center" vertical="center"/>
    </xf>
    <xf numFmtId="0" fontId="4" fillId="18" borderId="56" xfId="6" applyFont="1" applyFill="1" applyBorder="1" applyAlignment="1">
      <alignment horizontal="center" vertical="center"/>
    </xf>
    <xf numFmtId="0" fontId="3" fillId="0" borderId="66" xfId="6" applyFont="1" applyBorder="1" applyAlignment="1">
      <alignment horizontal="center"/>
    </xf>
    <xf numFmtId="0" fontId="3" fillId="0" borderId="55" xfId="6" applyFont="1" applyBorder="1" applyAlignment="1">
      <alignment horizontal="center"/>
    </xf>
    <xf numFmtId="0" fontId="3" fillId="0" borderId="56" xfId="6" applyFont="1" applyBorder="1" applyAlignment="1">
      <alignment horizontal="center"/>
    </xf>
    <xf numFmtId="0" fontId="3" fillId="0" borderId="89" xfId="6" applyFont="1" applyBorder="1" applyAlignment="1">
      <alignment vertical="center"/>
    </xf>
    <xf numFmtId="0" fontId="3" fillId="0" borderId="90" xfId="6" applyFont="1" applyBorder="1" applyAlignment="1">
      <alignment vertical="center"/>
    </xf>
    <xf numFmtId="0" fontId="13" fillId="4" borderId="0" xfId="6" applyFont="1" applyFill="1" applyAlignment="1">
      <alignment horizontal="center" wrapText="1"/>
    </xf>
    <xf numFmtId="0" fontId="4" fillId="18" borderId="60" xfId="6" applyFont="1" applyFill="1" applyBorder="1" applyAlignment="1">
      <alignment horizontal="center" vertical="center"/>
    </xf>
    <xf numFmtId="0" fontId="4" fillId="18" borderId="62" xfId="6" applyFont="1" applyFill="1" applyBorder="1" applyAlignment="1">
      <alignment horizontal="center" vertical="center"/>
    </xf>
    <xf numFmtId="0" fontId="4" fillId="18" borderId="61" xfId="6" applyFont="1" applyFill="1" applyBorder="1" applyAlignment="1">
      <alignment horizontal="center" vertical="center"/>
    </xf>
    <xf numFmtId="0" fontId="27" fillId="0" borderId="0" xfId="2" applyFont="1" applyAlignment="1">
      <alignment horizontal="center"/>
    </xf>
    <xf numFmtId="0" fontId="13" fillId="4" borderId="0" xfId="6" applyFont="1" applyFill="1" applyAlignment="1">
      <alignment horizontal="center"/>
    </xf>
    <xf numFmtId="49" fontId="3" fillId="0" borderId="86" xfId="8" applyNumberFormat="1" applyFont="1" applyFill="1" applyBorder="1" applyAlignment="1" applyProtection="1">
      <alignment horizontal="left" vertical="center" wrapText="1"/>
    </xf>
    <xf numFmtId="49" fontId="3" fillId="0" borderId="87" xfId="8" applyNumberFormat="1" applyFont="1" applyFill="1" applyBorder="1" applyAlignment="1" applyProtection="1">
      <alignment horizontal="left" vertical="center" wrapText="1"/>
    </xf>
    <xf numFmtId="0" fontId="3" fillId="0" borderId="66" xfId="6" applyFont="1" applyBorder="1" applyAlignment="1">
      <alignment vertical="center"/>
    </xf>
    <xf numFmtId="0" fontId="3" fillId="0" borderId="86" xfId="6" applyFont="1" applyBorder="1" applyAlignment="1">
      <alignment vertical="center"/>
    </xf>
    <xf numFmtId="0" fontId="4" fillId="18" borderId="53" xfId="6" applyFont="1" applyFill="1" applyBorder="1" applyAlignment="1">
      <alignment horizontal="center" vertical="center"/>
    </xf>
    <xf numFmtId="0" fontId="4" fillId="18" borderId="54" xfId="6" applyFont="1" applyFill="1" applyBorder="1" applyAlignment="1">
      <alignment horizontal="center" vertical="center"/>
    </xf>
    <xf numFmtId="0" fontId="3" fillId="0" borderId="53" xfId="6" applyFont="1" applyBorder="1" applyAlignment="1">
      <alignment horizontal="center"/>
    </xf>
    <xf numFmtId="0" fontId="3" fillId="0" borderId="57" xfId="6" applyFont="1" applyBorder="1" applyAlignment="1">
      <alignment horizontal="center"/>
    </xf>
    <xf numFmtId="0" fontId="3" fillId="0" borderId="58" xfId="6" applyFont="1" applyBorder="1" applyAlignment="1">
      <alignment horizontal="center"/>
    </xf>
    <xf numFmtId="0" fontId="3" fillId="0" borderId="59" xfId="6" applyFont="1" applyBorder="1" applyAlignment="1">
      <alignment horizontal="center"/>
    </xf>
    <xf numFmtId="0" fontId="3" fillId="0" borderId="60" xfId="6" applyFont="1" applyBorder="1" applyAlignment="1">
      <alignment horizontal="center"/>
    </xf>
    <xf numFmtId="0" fontId="3" fillId="0" borderId="61" xfId="6" applyFont="1" applyBorder="1" applyAlignment="1">
      <alignment horizontal="center"/>
    </xf>
    <xf numFmtId="0" fontId="3" fillId="0" borderId="54" xfId="6" applyFont="1" applyBorder="1" applyAlignment="1">
      <alignment horizontal="center"/>
    </xf>
    <xf numFmtId="0" fontId="3" fillId="0" borderId="62" xfId="6" applyFont="1" applyBorder="1" applyAlignment="1">
      <alignment horizontal="center"/>
    </xf>
    <xf numFmtId="0" fontId="30" fillId="0" borderId="0" xfId="2" applyFont="1" applyFill="1" applyAlignment="1">
      <alignment horizontal="center" vertical="center"/>
    </xf>
  </cellXfs>
  <cellStyles count="11">
    <cellStyle name="Comma 2" xfId="7" xr:uid="{81B84A85-059B-E14B-9B5C-7FE36B883B3B}"/>
    <cellStyle name="Currency" xfId="10" builtinId="4"/>
    <cellStyle name="Currency 2" xfId="8" xr:uid="{D9CD6A81-8BE1-1E4E-9C27-4A73A613FAC4}"/>
    <cellStyle name="Hyperlink" xfId="2" builtinId="8"/>
    <cellStyle name="Normal" xfId="0" builtinId="0"/>
    <cellStyle name="Normal 2 2" xfId="5" xr:uid="{1227F806-55D1-4447-A699-FA2078E4152F}"/>
    <cellStyle name="Normal 2 3 3" xfId="3" xr:uid="{D0787029-2E87-564F-8C47-07704FF01E57}"/>
    <cellStyle name="Normal 3 3 3" xfId="4" xr:uid="{75DDA153-23D2-A74B-9638-809D97D85B0E}"/>
    <cellStyle name="Normal_SF 424" xfId="6" xr:uid="{FFC23115-7464-914E-B637-6A8EF6BBD058}"/>
    <cellStyle name="Percent" xfId="1" builtinId="5"/>
    <cellStyle name="Percent 2" xfId="9" xr:uid="{19C1AEC1-E91E-2E43-8F69-AD2D3D70340D}"/>
  </cellStyles>
  <dxfs count="2">
    <dxf>
      <font>
        <color auto="1"/>
      </font>
    </dxf>
    <dxf>
      <font>
        <color theme="0"/>
      </font>
    </dxf>
  </dxfs>
  <tableStyles count="0" defaultTableStyle="TableStyleMedium9" defaultPivotStyle="PivotStyleLight16"/>
  <colors>
    <mruColors>
      <color rgb="FF73FB79"/>
      <color rgb="FFFFFF66"/>
      <color rgb="FF00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5943600</xdr:colOff>
          <xdr:row>49</xdr:row>
          <xdr:rowOff>152400</xdr:rowOff>
        </xdr:to>
        <xdr:sp macro="" textlink="">
          <xdr:nvSpPr>
            <xdr:cNvPr id="9228" name="Object 12" hidden="1">
              <a:extLst>
                <a:ext uri="{63B3BB69-23CF-44E3-9099-C40C66FF867C}">
                  <a14:compatExt spid="_x0000_s9228"/>
                </a:ext>
                <a:ext uri="{FF2B5EF4-FFF2-40B4-BE49-F238E27FC236}">
                  <a16:creationId xmlns:a16="http://schemas.microsoft.com/office/drawing/2014/main" id="{C503A1F0-4529-30AC-181D-67F7DBE258F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hyperlink" Target="https://usfs-public.app.box.com/s/pfjhd27wqvo0plain52jdvohlbm9q0rh"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hyperlink" Target="https://apply07.grants.gov/apply/forms/instructions/SF424A-V1.0-Instructions.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4D28C-93BD-CA40-90BD-4731F109148F}">
  <sheetPr>
    <tabColor rgb="FFFF0000"/>
  </sheetPr>
  <dimension ref="A1:I6"/>
  <sheetViews>
    <sheetView tabSelected="1" zoomScaleNormal="100" workbookViewId="0">
      <selection activeCell="B8" sqref="B8"/>
    </sheetView>
  </sheetViews>
  <sheetFormatPr baseColWidth="10" defaultRowHeight="15" x14ac:dyDescent="0.2"/>
  <cols>
    <col min="1" max="1" width="8.1640625" customWidth="1"/>
    <col min="2" max="2" width="79.6640625" customWidth="1"/>
  </cols>
  <sheetData>
    <row r="1" spans="1:9" ht="18" x14ac:dyDescent="0.2">
      <c r="A1" s="70" t="s">
        <v>244</v>
      </c>
    </row>
    <row r="2" spans="1:9" ht="18" x14ac:dyDescent="0.2">
      <c r="A2" s="320" t="s">
        <v>243</v>
      </c>
    </row>
    <row r="3" spans="1:9" ht="18" x14ac:dyDescent="0.2">
      <c r="A3" s="320"/>
    </row>
    <row r="4" spans="1:9" ht="51" x14ac:dyDescent="0.2">
      <c r="A4" s="320"/>
      <c r="B4" s="323" t="s">
        <v>242</v>
      </c>
    </row>
    <row r="5" spans="1:9" ht="16" x14ac:dyDescent="0.2">
      <c r="A5" s="2"/>
    </row>
    <row r="6" spans="1:9" ht="20" x14ac:dyDescent="0.2">
      <c r="A6" s="320" t="s">
        <v>236</v>
      </c>
      <c r="B6" s="319"/>
      <c r="C6" s="319"/>
      <c r="D6" s="319"/>
      <c r="E6" s="319"/>
      <c r="F6" s="319"/>
      <c r="G6" s="319"/>
      <c r="H6" s="319"/>
      <c r="I6" s="319"/>
    </row>
  </sheetData>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Document" shapeId="9228" r:id="rId3">
          <objectPr defaultSize="0" r:id="rId4">
            <anchor moveWithCells="1">
              <from>
                <xdr:col>1</xdr:col>
                <xdr:colOff>0</xdr:colOff>
                <xdr:row>7</xdr:row>
                <xdr:rowOff>0</xdr:rowOff>
              </from>
              <to>
                <xdr:col>1</xdr:col>
                <xdr:colOff>5943600</xdr:colOff>
                <xdr:row>49</xdr:row>
                <xdr:rowOff>152400</xdr:rowOff>
              </to>
            </anchor>
          </objectPr>
        </oleObject>
      </mc:Choice>
      <mc:Fallback>
        <oleObject progId="Document" shapeId="9228"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ECFFB-C86F-B843-83AD-6DC3834E4CEB}">
  <sheetPr>
    <tabColor rgb="FFFF0000"/>
  </sheetPr>
  <dimension ref="A1:D28"/>
  <sheetViews>
    <sheetView showGridLines="0" topLeftCell="A22" zoomScale="150" zoomScaleNormal="150" workbookViewId="0"/>
  </sheetViews>
  <sheetFormatPr baseColWidth="10" defaultRowHeight="16" x14ac:dyDescent="0.2"/>
  <cols>
    <col min="1" max="1" width="4" style="71" customWidth="1"/>
    <col min="2" max="2" width="86.5" style="26" customWidth="1"/>
    <col min="3" max="3" width="10.6640625" style="52" customWidth="1"/>
    <col min="4" max="16384" width="10.83203125" style="52"/>
  </cols>
  <sheetData>
    <row r="1" spans="1:2" ht="18" x14ac:dyDescent="0.2">
      <c r="A1" s="70" t="s">
        <v>244</v>
      </c>
    </row>
    <row r="2" spans="1:2" ht="18" x14ac:dyDescent="0.2">
      <c r="A2" s="320" t="str">
        <f>'1. Instructions - READ FIRST'!A2</f>
        <v>Forest Business Alliance Budget Templates and Guidance (Updated 18 March 2026)</v>
      </c>
    </row>
    <row r="3" spans="1:2" ht="33" customHeight="1" x14ac:dyDescent="0.2">
      <c r="A3" s="322" t="s">
        <v>237</v>
      </c>
      <c r="B3" s="321"/>
    </row>
    <row r="4" spans="1:2" ht="20" customHeight="1" x14ac:dyDescent="0.2">
      <c r="B4" s="414" t="s">
        <v>245</v>
      </c>
    </row>
    <row r="6" spans="1:2" ht="17" x14ac:dyDescent="0.2">
      <c r="A6" s="71">
        <v>1</v>
      </c>
      <c r="B6" s="25" t="s">
        <v>64</v>
      </c>
    </row>
    <row r="7" spans="1:2" ht="121" customHeight="1" x14ac:dyDescent="0.2">
      <c r="B7" s="26" t="s">
        <v>181</v>
      </c>
    </row>
    <row r="9" spans="1:2" ht="17" x14ac:dyDescent="0.2">
      <c r="A9" s="71">
        <f>1+A6</f>
        <v>2</v>
      </c>
      <c r="B9" s="25" t="s">
        <v>65</v>
      </c>
    </row>
    <row r="10" spans="1:2" ht="34" x14ac:dyDescent="0.2">
      <c r="B10" s="26" t="s">
        <v>66</v>
      </c>
    </row>
    <row r="12" spans="1:2" ht="17" x14ac:dyDescent="0.2">
      <c r="A12" s="71">
        <f>1+A9</f>
        <v>3</v>
      </c>
      <c r="B12" s="25" t="s">
        <v>67</v>
      </c>
    </row>
    <row r="13" spans="1:2" ht="117" customHeight="1" x14ac:dyDescent="0.2">
      <c r="B13" s="26" t="s">
        <v>247</v>
      </c>
    </row>
    <row r="15" spans="1:2" ht="17" x14ac:dyDescent="0.2">
      <c r="A15" s="71">
        <f>1+A12</f>
        <v>4</v>
      </c>
      <c r="B15" s="25" t="s">
        <v>68</v>
      </c>
    </row>
    <row r="16" spans="1:2" ht="187" x14ac:dyDescent="0.2">
      <c r="B16" s="26" t="s">
        <v>246</v>
      </c>
    </row>
    <row r="18" spans="1:4" ht="17" x14ac:dyDescent="0.2">
      <c r="A18" s="71">
        <f>1+A15</f>
        <v>5</v>
      </c>
      <c r="B18" s="25" t="s">
        <v>226</v>
      </c>
    </row>
    <row r="19" spans="1:4" ht="187" x14ac:dyDescent="0.2">
      <c r="B19" s="26" t="s">
        <v>248</v>
      </c>
      <c r="D19" s="26"/>
    </row>
    <row r="21" spans="1:4" ht="19" customHeight="1" x14ac:dyDescent="0.2">
      <c r="A21" s="71">
        <f>1+A18</f>
        <v>6</v>
      </c>
      <c r="B21" s="25" t="s">
        <v>249</v>
      </c>
    </row>
    <row r="22" spans="1:4" ht="221" x14ac:dyDescent="0.2">
      <c r="B22" s="26" t="s">
        <v>250</v>
      </c>
    </row>
    <row r="23" spans="1:4" ht="17" x14ac:dyDescent="0.2">
      <c r="B23" s="182" t="s">
        <v>227</v>
      </c>
    </row>
    <row r="24" spans="1:4" ht="17" x14ac:dyDescent="0.2">
      <c r="A24" s="71">
        <f>1+A21</f>
        <v>7</v>
      </c>
      <c r="B24" s="25" t="s">
        <v>69</v>
      </c>
    </row>
    <row r="25" spans="1:4" ht="51" x14ac:dyDescent="0.2">
      <c r="B25" s="26" t="s">
        <v>251</v>
      </c>
    </row>
    <row r="28" spans="1:4" x14ac:dyDescent="0.2">
      <c r="B28" s="25"/>
    </row>
  </sheetData>
  <sheetProtection sheet="1" objects="1" scenarios="1"/>
  <hyperlinks>
    <hyperlink ref="B4" r:id="rId1" xr:uid="{36A90B63-4E01-2640-8833-7120F2FC092A}"/>
  </hyperlink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I184"/>
  <sheetViews>
    <sheetView showGridLines="0" zoomScaleNormal="100" workbookViewId="0">
      <pane ySplit="13" topLeftCell="A14" activePane="bottomLeft" state="frozen"/>
      <selection activeCell="G53" sqref="G53"/>
      <selection pane="bottomLeft" activeCell="D177" sqref="D177"/>
    </sheetView>
  </sheetViews>
  <sheetFormatPr baseColWidth="10" defaultColWidth="8.83203125" defaultRowHeight="16" x14ac:dyDescent="0.2"/>
  <cols>
    <col min="1" max="1" width="45.33203125" style="9" customWidth="1"/>
    <col min="2" max="3" width="13.83203125" style="4" customWidth="1"/>
    <col min="4" max="4" width="7.33203125" style="4" bestFit="1" customWidth="1"/>
    <col min="5" max="5" width="12.83203125" style="4" customWidth="1"/>
    <col min="6" max="6" width="7.33203125" style="4" bestFit="1" customWidth="1"/>
    <col min="7" max="7" width="12.83203125" style="4" customWidth="1"/>
    <col min="8" max="8" width="7.33203125" style="4" bestFit="1" customWidth="1"/>
    <col min="9" max="9" width="12.83203125" style="4" customWidth="1"/>
    <col min="10" max="10" width="7.33203125" style="4" bestFit="1" customWidth="1"/>
    <col min="11" max="11" width="12.83203125" style="4" customWidth="1"/>
    <col min="12" max="12" width="7.33203125" style="4" bestFit="1" customWidth="1"/>
    <col min="13" max="13" width="12.83203125" style="4" customWidth="1"/>
    <col min="14" max="14" width="7.33203125" style="4" bestFit="1" customWidth="1"/>
    <col min="15" max="15" width="12.83203125" style="4" customWidth="1"/>
    <col min="16" max="16" width="7.33203125" style="4" bestFit="1" customWidth="1"/>
    <col min="17" max="17" width="12.83203125" style="4" customWidth="1"/>
    <col min="18" max="18" width="7.33203125" style="4" bestFit="1" customWidth="1"/>
    <col min="19" max="20" width="12.83203125" style="4" customWidth="1"/>
    <col min="21" max="21" width="7.33203125" style="4" bestFit="1" customWidth="1"/>
    <col min="22" max="22" width="12.83203125" style="4" customWidth="1"/>
    <col min="23" max="23" width="7.33203125" style="4" bestFit="1" customWidth="1"/>
    <col min="24" max="25" width="12.83203125" style="4" customWidth="1"/>
    <col min="26" max="26" width="7.33203125" style="4" bestFit="1" customWidth="1"/>
    <col min="27" max="27" width="12.83203125" style="4" customWidth="1"/>
    <col min="28" max="28" width="7.33203125" style="4" bestFit="1" customWidth="1"/>
    <col min="29" max="33" width="12.83203125" style="4" customWidth="1"/>
    <col min="34" max="34" width="88.33203125" style="11" customWidth="1"/>
    <col min="35" max="35" width="4.6640625" style="5" customWidth="1"/>
    <col min="36" max="263" width="9.1640625" style="4"/>
    <col min="264" max="264" width="35.5" style="4" customWidth="1"/>
    <col min="265" max="265" width="7.83203125" style="4" customWidth="1"/>
    <col min="266" max="266" width="7.33203125" style="4" customWidth="1"/>
    <col min="267" max="267" width="12.83203125" style="4" customWidth="1"/>
    <col min="268" max="268" width="5.5" style="4" customWidth="1"/>
    <col min="269" max="269" width="9.83203125" style="4" customWidth="1"/>
    <col min="270" max="270" width="13.5" style="4" customWidth="1"/>
    <col min="271" max="271" width="12" style="4" customWidth="1"/>
    <col min="272" max="272" width="13.5" style="4" customWidth="1"/>
    <col min="273" max="273" width="12" style="4" customWidth="1"/>
    <col min="274" max="274" width="13.5" style="4" customWidth="1"/>
    <col min="275" max="275" width="12" style="4" customWidth="1"/>
    <col min="276" max="276" width="13.5" style="4" customWidth="1"/>
    <col min="277" max="277" width="12" style="4" customWidth="1"/>
    <col min="278" max="278" width="13.5" style="4" customWidth="1"/>
    <col min="279" max="279" width="12" style="4" customWidth="1"/>
    <col min="280" max="280" width="15.83203125" style="4" customWidth="1"/>
    <col min="281" max="281" width="13.5" style="4" customWidth="1"/>
    <col min="282" max="283" width="0" style="4" hidden="1" customWidth="1"/>
    <col min="284" max="284" width="8.5" style="4" customWidth="1"/>
    <col min="285" max="285" width="9.5" style="4" customWidth="1"/>
    <col min="286" max="519" width="9.1640625" style="4"/>
    <col min="520" max="520" width="35.5" style="4" customWidth="1"/>
    <col min="521" max="521" width="7.83203125" style="4" customWidth="1"/>
    <col min="522" max="522" width="7.33203125" style="4" customWidth="1"/>
    <col min="523" max="523" width="12.83203125" style="4" customWidth="1"/>
    <col min="524" max="524" width="5.5" style="4" customWidth="1"/>
    <col min="525" max="525" width="9.83203125" style="4" customWidth="1"/>
    <col min="526" max="526" width="13.5" style="4" customWidth="1"/>
    <col min="527" max="527" width="12" style="4" customWidth="1"/>
    <col min="528" max="528" width="13.5" style="4" customWidth="1"/>
    <col min="529" max="529" width="12" style="4" customWidth="1"/>
    <col min="530" max="530" width="13.5" style="4" customWidth="1"/>
    <col min="531" max="531" width="12" style="4" customWidth="1"/>
    <col min="532" max="532" width="13.5" style="4" customWidth="1"/>
    <col min="533" max="533" width="12" style="4" customWidth="1"/>
    <col min="534" max="534" width="13.5" style="4" customWidth="1"/>
    <col min="535" max="535" width="12" style="4" customWidth="1"/>
    <col min="536" max="536" width="15.83203125" style="4" customWidth="1"/>
    <col min="537" max="537" width="13.5" style="4" customWidth="1"/>
    <col min="538" max="539" width="0" style="4" hidden="1" customWidth="1"/>
    <col min="540" max="540" width="8.5" style="4" customWidth="1"/>
    <col min="541" max="541" width="9.5" style="4" customWidth="1"/>
    <col min="542" max="775" width="9.1640625" style="4"/>
    <col min="776" max="776" width="35.5" style="4" customWidth="1"/>
    <col min="777" max="777" width="7.83203125" style="4" customWidth="1"/>
    <col min="778" max="778" width="7.33203125" style="4" customWidth="1"/>
    <col min="779" max="779" width="12.83203125" style="4" customWidth="1"/>
    <col min="780" max="780" width="5.5" style="4" customWidth="1"/>
    <col min="781" max="781" width="9.83203125" style="4" customWidth="1"/>
    <col min="782" max="782" width="13.5" style="4" customWidth="1"/>
    <col min="783" max="783" width="12" style="4" customWidth="1"/>
    <col min="784" max="784" width="13.5" style="4" customWidth="1"/>
    <col min="785" max="785" width="12" style="4" customWidth="1"/>
    <col min="786" max="786" width="13.5" style="4" customWidth="1"/>
    <col min="787" max="787" width="12" style="4" customWidth="1"/>
    <col min="788" max="788" width="13.5" style="4" customWidth="1"/>
    <col min="789" max="789" width="12" style="4" customWidth="1"/>
    <col min="790" max="790" width="13.5" style="4" customWidth="1"/>
    <col min="791" max="791" width="12" style="4" customWidth="1"/>
    <col min="792" max="792" width="15.83203125" style="4" customWidth="1"/>
    <col min="793" max="793" width="13.5" style="4" customWidth="1"/>
    <col min="794" max="795" width="0" style="4" hidden="1" customWidth="1"/>
    <col min="796" max="796" width="8.5" style="4" customWidth="1"/>
    <col min="797" max="797" width="9.5" style="4" customWidth="1"/>
    <col min="798" max="1031" width="9.1640625" style="4"/>
    <col min="1032" max="1032" width="35.5" style="4" customWidth="1"/>
    <col min="1033" max="1033" width="7.83203125" style="4" customWidth="1"/>
    <col min="1034" max="1034" width="7.33203125" style="4" customWidth="1"/>
    <col min="1035" max="1035" width="12.83203125" style="4" customWidth="1"/>
    <col min="1036" max="1036" width="5.5" style="4" customWidth="1"/>
    <col min="1037" max="1037" width="9.83203125" style="4" customWidth="1"/>
    <col min="1038" max="1038" width="13.5" style="4" customWidth="1"/>
    <col min="1039" max="1039" width="12" style="4" customWidth="1"/>
    <col min="1040" max="1040" width="13.5" style="4" customWidth="1"/>
    <col min="1041" max="1041" width="12" style="4" customWidth="1"/>
    <col min="1042" max="1042" width="13.5" style="4" customWidth="1"/>
    <col min="1043" max="1043" width="12" style="4" customWidth="1"/>
    <col min="1044" max="1044" width="13.5" style="4" customWidth="1"/>
    <col min="1045" max="1045" width="12" style="4" customWidth="1"/>
    <col min="1046" max="1046" width="13.5" style="4" customWidth="1"/>
    <col min="1047" max="1047" width="12" style="4" customWidth="1"/>
    <col min="1048" max="1048" width="15.83203125" style="4" customWidth="1"/>
    <col min="1049" max="1049" width="13.5" style="4" customWidth="1"/>
    <col min="1050" max="1051" width="0" style="4" hidden="1" customWidth="1"/>
    <col min="1052" max="1052" width="8.5" style="4" customWidth="1"/>
    <col min="1053" max="1053" width="9.5" style="4" customWidth="1"/>
    <col min="1054" max="1287" width="9.1640625" style="4"/>
    <col min="1288" max="1288" width="35.5" style="4" customWidth="1"/>
    <col min="1289" max="1289" width="7.83203125" style="4" customWidth="1"/>
    <col min="1290" max="1290" width="7.33203125" style="4" customWidth="1"/>
    <col min="1291" max="1291" width="12.83203125" style="4" customWidth="1"/>
    <col min="1292" max="1292" width="5.5" style="4" customWidth="1"/>
    <col min="1293" max="1293" width="9.83203125" style="4" customWidth="1"/>
    <col min="1294" max="1294" width="13.5" style="4" customWidth="1"/>
    <col min="1295" max="1295" width="12" style="4" customWidth="1"/>
    <col min="1296" max="1296" width="13.5" style="4" customWidth="1"/>
    <col min="1297" max="1297" width="12" style="4" customWidth="1"/>
    <col min="1298" max="1298" width="13.5" style="4" customWidth="1"/>
    <col min="1299" max="1299" width="12" style="4" customWidth="1"/>
    <col min="1300" max="1300" width="13.5" style="4" customWidth="1"/>
    <col min="1301" max="1301" width="12" style="4" customWidth="1"/>
    <col min="1302" max="1302" width="13.5" style="4" customWidth="1"/>
    <col min="1303" max="1303" width="12" style="4" customWidth="1"/>
    <col min="1304" max="1304" width="15.83203125" style="4" customWidth="1"/>
    <col min="1305" max="1305" width="13.5" style="4" customWidth="1"/>
    <col min="1306" max="1307" width="0" style="4" hidden="1" customWidth="1"/>
    <col min="1308" max="1308" width="8.5" style="4" customWidth="1"/>
    <col min="1309" max="1309" width="9.5" style="4" customWidth="1"/>
    <col min="1310" max="1543" width="9.1640625" style="4"/>
    <col min="1544" max="1544" width="35.5" style="4" customWidth="1"/>
    <col min="1545" max="1545" width="7.83203125" style="4" customWidth="1"/>
    <col min="1546" max="1546" width="7.33203125" style="4" customWidth="1"/>
    <col min="1547" max="1547" width="12.83203125" style="4" customWidth="1"/>
    <col min="1548" max="1548" width="5.5" style="4" customWidth="1"/>
    <col min="1549" max="1549" width="9.83203125" style="4" customWidth="1"/>
    <col min="1550" max="1550" width="13.5" style="4" customWidth="1"/>
    <col min="1551" max="1551" width="12" style="4" customWidth="1"/>
    <col min="1552" max="1552" width="13.5" style="4" customWidth="1"/>
    <col min="1553" max="1553" width="12" style="4" customWidth="1"/>
    <col min="1554" max="1554" width="13.5" style="4" customWidth="1"/>
    <col min="1555" max="1555" width="12" style="4" customWidth="1"/>
    <col min="1556" max="1556" width="13.5" style="4" customWidth="1"/>
    <col min="1557" max="1557" width="12" style="4" customWidth="1"/>
    <col min="1558" max="1558" width="13.5" style="4" customWidth="1"/>
    <col min="1559" max="1559" width="12" style="4" customWidth="1"/>
    <col min="1560" max="1560" width="15.83203125" style="4" customWidth="1"/>
    <col min="1561" max="1561" width="13.5" style="4" customWidth="1"/>
    <col min="1562" max="1563" width="0" style="4" hidden="1" customWidth="1"/>
    <col min="1564" max="1564" width="8.5" style="4" customWidth="1"/>
    <col min="1565" max="1565" width="9.5" style="4" customWidth="1"/>
    <col min="1566" max="1799" width="9.1640625" style="4"/>
    <col min="1800" max="1800" width="35.5" style="4" customWidth="1"/>
    <col min="1801" max="1801" width="7.83203125" style="4" customWidth="1"/>
    <col min="1802" max="1802" width="7.33203125" style="4" customWidth="1"/>
    <col min="1803" max="1803" width="12.83203125" style="4" customWidth="1"/>
    <col min="1804" max="1804" width="5.5" style="4" customWidth="1"/>
    <col min="1805" max="1805" width="9.83203125" style="4" customWidth="1"/>
    <col min="1806" max="1806" width="13.5" style="4" customWidth="1"/>
    <col min="1807" max="1807" width="12" style="4" customWidth="1"/>
    <col min="1808" max="1808" width="13.5" style="4" customWidth="1"/>
    <col min="1809" max="1809" width="12" style="4" customWidth="1"/>
    <col min="1810" max="1810" width="13.5" style="4" customWidth="1"/>
    <col min="1811" max="1811" width="12" style="4" customWidth="1"/>
    <col min="1812" max="1812" width="13.5" style="4" customWidth="1"/>
    <col min="1813" max="1813" width="12" style="4" customWidth="1"/>
    <col min="1814" max="1814" width="13.5" style="4" customWidth="1"/>
    <col min="1815" max="1815" width="12" style="4" customWidth="1"/>
    <col min="1816" max="1816" width="15.83203125" style="4" customWidth="1"/>
    <col min="1817" max="1817" width="13.5" style="4" customWidth="1"/>
    <col min="1818" max="1819" width="0" style="4" hidden="1" customWidth="1"/>
    <col min="1820" max="1820" width="8.5" style="4" customWidth="1"/>
    <col min="1821" max="1821" width="9.5" style="4" customWidth="1"/>
    <col min="1822" max="2055" width="9.1640625" style="4"/>
    <col min="2056" max="2056" width="35.5" style="4" customWidth="1"/>
    <col min="2057" max="2057" width="7.83203125" style="4" customWidth="1"/>
    <col min="2058" max="2058" width="7.33203125" style="4" customWidth="1"/>
    <col min="2059" max="2059" width="12.83203125" style="4" customWidth="1"/>
    <col min="2060" max="2060" width="5.5" style="4" customWidth="1"/>
    <col min="2061" max="2061" width="9.83203125" style="4" customWidth="1"/>
    <col min="2062" max="2062" width="13.5" style="4" customWidth="1"/>
    <col min="2063" max="2063" width="12" style="4" customWidth="1"/>
    <col min="2064" max="2064" width="13.5" style="4" customWidth="1"/>
    <col min="2065" max="2065" width="12" style="4" customWidth="1"/>
    <col min="2066" max="2066" width="13.5" style="4" customWidth="1"/>
    <col min="2067" max="2067" width="12" style="4" customWidth="1"/>
    <col min="2068" max="2068" width="13.5" style="4" customWidth="1"/>
    <col min="2069" max="2069" width="12" style="4" customWidth="1"/>
    <col min="2070" max="2070" width="13.5" style="4" customWidth="1"/>
    <col min="2071" max="2071" width="12" style="4" customWidth="1"/>
    <col min="2072" max="2072" width="15.83203125" style="4" customWidth="1"/>
    <col min="2073" max="2073" width="13.5" style="4" customWidth="1"/>
    <col min="2074" max="2075" width="0" style="4" hidden="1" customWidth="1"/>
    <col min="2076" max="2076" width="8.5" style="4" customWidth="1"/>
    <col min="2077" max="2077" width="9.5" style="4" customWidth="1"/>
    <col min="2078" max="2311" width="9.1640625" style="4"/>
    <col min="2312" max="2312" width="35.5" style="4" customWidth="1"/>
    <col min="2313" max="2313" width="7.83203125" style="4" customWidth="1"/>
    <col min="2314" max="2314" width="7.33203125" style="4" customWidth="1"/>
    <col min="2315" max="2315" width="12.83203125" style="4" customWidth="1"/>
    <col min="2316" max="2316" width="5.5" style="4" customWidth="1"/>
    <col min="2317" max="2317" width="9.83203125" style="4" customWidth="1"/>
    <col min="2318" max="2318" width="13.5" style="4" customWidth="1"/>
    <col min="2319" max="2319" width="12" style="4" customWidth="1"/>
    <col min="2320" max="2320" width="13.5" style="4" customWidth="1"/>
    <col min="2321" max="2321" width="12" style="4" customWidth="1"/>
    <col min="2322" max="2322" width="13.5" style="4" customWidth="1"/>
    <col min="2323" max="2323" width="12" style="4" customWidth="1"/>
    <col min="2324" max="2324" width="13.5" style="4" customWidth="1"/>
    <col min="2325" max="2325" width="12" style="4" customWidth="1"/>
    <col min="2326" max="2326" width="13.5" style="4" customWidth="1"/>
    <col min="2327" max="2327" width="12" style="4" customWidth="1"/>
    <col min="2328" max="2328" width="15.83203125" style="4" customWidth="1"/>
    <col min="2329" max="2329" width="13.5" style="4" customWidth="1"/>
    <col min="2330" max="2331" width="0" style="4" hidden="1" customWidth="1"/>
    <col min="2332" max="2332" width="8.5" style="4" customWidth="1"/>
    <col min="2333" max="2333" width="9.5" style="4" customWidth="1"/>
    <col min="2334" max="2567" width="9.1640625" style="4"/>
    <col min="2568" max="2568" width="35.5" style="4" customWidth="1"/>
    <col min="2569" max="2569" width="7.83203125" style="4" customWidth="1"/>
    <col min="2570" max="2570" width="7.33203125" style="4" customWidth="1"/>
    <col min="2571" max="2571" width="12.83203125" style="4" customWidth="1"/>
    <col min="2572" max="2572" width="5.5" style="4" customWidth="1"/>
    <col min="2573" max="2573" width="9.83203125" style="4" customWidth="1"/>
    <col min="2574" max="2574" width="13.5" style="4" customWidth="1"/>
    <col min="2575" max="2575" width="12" style="4" customWidth="1"/>
    <col min="2576" max="2576" width="13.5" style="4" customWidth="1"/>
    <col min="2577" max="2577" width="12" style="4" customWidth="1"/>
    <col min="2578" max="2578" width="13.5" style="4" customWidth="1"/>
    <col min="2579" max="2579" width="12" style="4" customWidth="1"/>
    <col min="2580" max="2580" width="13.5" style="4" customWidth="1"/>
    <col min="2581" max="2581" width="12" style="4" customWidth="1"/>
    <col min="2582" max="2582" width="13.5" style="4" customWidth="1"/>
    <col min="2583" max="2583" width="12" style="4" customWidth="1"/>
    <col min="2584" max="2584" width="15.83203125" style="4" customWidth="1"/>
    <col min="2585" max="2585" width="13.5" style="4" customWidth="1"/>
    <col min="2586" max="2587" width="0" style="4" hidden="1" customWidth="1"/>
    <col min="2588" max="2588" width="8.5" style="4" customWidth="1"/>
    <col min="2589" max="2589" width="9.5" style="4" customWidth="1"/>
    <col min="2590" max="2823" width="9.1640625" style="4"/>
    <col min="2824" max="2824" width="35.5" style="4" customWidth="1"/>
    <col min="2825" max="2825" width="7.83203125" style="4" customWidth="1"/>
    <col min="2826" max="2826" width="7.33203125" style="4" customWidth="1"/>
    <col min="2827" max="2827" width="12.83203125" style="4" customWidth="1"/>
    <col min="2828" max="2828" width="5.5" style="4" customWidth="1"/>
    <col min="2829" max="2829" width="9.83203125" style="4" customWidth="1"/>
    <col min="2830" max="2830" width="13.5" style="4" customWidth="1"/>
    <col min="2831" max="2831" width="12" style="4" customWidth="1"/>
    <col min="2832" max="2832" width="13.5" style="4" customWidth="1"/>
    <col min="2833" max="2833" width="12" style="4" customWidth="1"/>
    <col min="2834" max="2834" width="13.5" style="4" customWidth="1"/>
    <col min="2835" max="2835" width="12" style="4" customWidth="1"/>
    <col min="2836" max="2836" width="13.5" style="4" customWidth="1"/>
    <col min="2837" max="2837" width="12" style="4" customWidth="1"/>
    <col min="2838" max="2838" width="13.5" style="4" customWidth="1"/>
    <col min="2839" max="2839" width="12" style="4" customWidth="1"/>
    <col min="2840" max="2840" width="15.83203125" style="4" customWidth="1"/>
    <col min="2841" max="2841" width="13.5" style="4" customWidth="1"/>
    <col min="2842" max="2843" width="0" style="4" hidden="1" customWidth="1"/>
    <col min="2844" max="2844" width="8.5" style="4" customWidth="1"/>
    <col min="2845" max="2845" width="9.5" style="4" customWidth="1"/>
    <col min="2846" max="3079" width="9.1640625" style="4"/>
    <col min="3080" max="3080" width="35.5" style="4" customWidth="1"/>
    <col min="3081" max="3081" width="7.83203125" style="4" customWidth="1"/>
    <col min="3082" max="3082" width="7.33203125" style="4" customWidth="1"/>
    <col min="3083" max="3083" width="12.83203125" style="4" customWidth="1"/>
    <col min="3084" max="3084" width="5.5" style="4" customWidth="1"/>
    <col min="3085" max="3085" width="9.83203125" style="4" customWidth="1"/>
    <col min="3086" max="3086" width="13.5" style="4" customWidth="1"/>
    <col min="3087" max="3087" width="12" style="4" customWidth="1"/>
    <col min="3088" max="3088" width="13.5" style="4" customWidth="1"/>
    <col min="3089" max="3089" width="12" style="4" customWidth="1"/>
    <col min="3090" max="3090" width="13.5" style="4" customWidth="1"/>
    <col min="3091" max="3091" width="12" style="4" customWidth="1"/>
    <col min="3092" max="3092" width="13.5" style="4" customWidth="1"/>
    <col min="3093" max="3093" width="12" style="4" customWidth="1"/>
    <col min="3094" max="3094" width="13.5" style="4" customWidth="1"/>
    <col min="3095" max="3095" width="12" style="4" customWidth="1"/>
    <col min="3096" max="3096" width="15.83203125" style="4" customWidth="1"/>
    <col min="3097" max="3097" width="13.5" style="4" customWidth="1"/>
    <col min="3098" max="3099" width="0" style="4" hidden="1" customWidth="1"/>
    <col min="3100" max="3100" width="8.5" style="4" customWidth="1"/>
    <col min="3101" max="3101" width="9.5" style="4" customWidth="1"/>
    <col min="3102" max="3335" width="9.1640625" style="4"/>
    <col min="3336" max="3336" width="35.5" style="4" customWidth="1"/>
    <col min="3337" max="3337" width="7.83203125" style="4" customWidth="1"/>
    <col min="3338" max="3338" width="7.33203125" style="4" customWidth="1"/>
    <col min="3339" max="3339" width="12.83203125" style="4" customWidth="1"/>
    <col min="3340" max="3340" width="5.5" style="4" customWidth="1"/>
    <col min="3341" max="3341" width="9.83203125" style="4" customWidth="1"/>
    <col min="3342" max="3342" width="13.5" style="4" customWidth="1"/>
    <col min="3343" max="3343" width="12" style="4" customWidth="1"/>
    <col min="3344" max="3344" width="13.5" style="4" customWidth="1"/>
    <col min="3345" max="3345" width="12" style="4" customWidth="1"/>
    <col min="3346" max="3346" width="13.5" style="4" customWidth="1"/>
    <col min="3347" max="3347" width="12" style="4" customWidth="1"/>
    <col min="3348" max="3348" width="13.5" style="4" customWidth="1"/>
    <col min="3349" max="3349" width="12" style="4" customWidth="1"/>
    <col min="3350" max="3350" width="13.5" style="4" customWidth="1"/>
    <col min="3351" max="3351" width="12" style="4" customWidth="1"/>
    <col min="3352" max="3352" width="15.83203125" style="4" customWidth="1"/>
    <col min="3353" max="3353" width="13.5" style="4" customWidth="1"/>
    <col min="3354" max="3355" width="0" style="4" hidden="1" customWidth="1"/>
    <col min="3356" max="3356" width="8.5" style="4" customWidth="1"/>
    <col min="3357" max="3357" width="9.5" style="4" customWidth="1"/>
    <col min="3358" max="3591" width="9.1640625" style="4"/>
    <col min="3592" max="3592" width="35.5" style="4" customWidth="1"/>
    <col min="3593" max="3593" width="7.83203125" style="4" customWidth="1"/>
    <col min="3594" max="3594" width="7.33203125" style="4" customWidth="1"/>
    <col min="3595" max="3595" width="12.83203125" style="4" customWidth="1"/>
    <col min="3596" max="3596" width="5.5" style="4" customWidth="1"/>
    <col min="3597" max="3597" width="9.83203125" style="4" customWidth="1"/>
    <col min="3598" max="3598" width="13.5" style="4" customWidth="1"/>
    <col min="3599" max="3599" width="12" style="4" customWidth="1"/>
    <col min="3600" max="3600" width="13.5" style="4" customWidth="1"/>
    <col min="3601" max="3601" width="12" style="4" customWidth="1"/>
    <col min="3602" max="3602" width="13.5" style="4" customWidth="1"/>
    <col min="3603" max="3603" width="12" style="4" customWidth="1"/>
    <col min="3604" max="3604" width="13.5" style="4" customWidth="1"/>
    <col min="3605" max="3605" width="12" style="4" customWidth="1"/>
    <col min="3606" max="3606" width="13.5" style="4" customWidth="1"/>
    <col min="3607" max="3607" width="12" style="4" customWidth="1"/>
    <col min="3608" max="3608" width="15.83203125" style="4" customWidth="1"/>
    <col min="3609" max="3609" width="13.5" style="4" customWidth="1"/>
    <col min="3610" max="3611" width="0" style="4" hidden="1" customWidth="1"/>
    <col min="3612" max="3612" width="8.5" style="4" customWidth="1"/>
    <col min="3613" max="3613" width="9.5" style="4" customWidth="1"/>
    <col min="3614" max="3847" width="9.1640625" style="4"/>
    <col min="3848" max="3848" width="35.5" style="4" customWidth="1"/>
    <col min="3849" max="3849" width="7.83203125" style="4" customWidth="1"/>
    <col min="3850" max="3850" width="7.33203125" style="4" customWidth="1"/>
    <col min="3851" max="3851" width="12.83203125" style="4" customWidth="1"/>
    <col min="3852" max="3852" width="5.5" style="4" customWidth="1"/>
    <col min="3853" max="3853" width="9.83203125" style="4" customWidth="1"/>
    <col min="3854" max="3854" width="13.5" style="4" customWidth="1"/>
    <col min="3855" max="3855" width="12" style="4" customWidth="1"/>
    <col min="3856" max="3856" width="13.5" style="4" customWidth="1"/>
    <col min="3857" max="3857" width="12" style="4" customWidth="1"/>
    <col min="3858" max="3858" width="13.5" style="4" customWidth="1"/>
    <col min="3859" max="3859" width="12" style="4" customWidth="1"/>
    <col min="3860" max="3860" width="13.5" style="4" customWidth="1"/>
    <col min="3861" max="3861" width="12" style="4" customWidth="1"/>
    <col min="3862" max="3862" width="13.5" style="4" customWidth="1"/>
    <col min="3863" max="3863" width="12" style="4" customWidth="1"/>
    <col min="3864" max="3864" width="15.83203125" style="4" customWidth="1"/>
    <col min="3865" max="3865" width="13.5" style="4" customWidth="1"/>
    <col min="3866" max="3867" width="0" style="4" hidden="1" customWidth="1"/>
    <col min="3868" max="3868" width="8.5" style="4" customWidth="1"/>
    <col min="3869" max="3869" width="9.5" style="4" customWidth="1"/>
    <col min="3870" max="4103" width="9.1640625" style="4"/>
    <col min="4104" max="4104" width="35.5" style="4" customWidth="1"/>
    <col min="4105" max="4105" width="7.83203125" style="4" customWidth="1"/>
    <col min="4106" max="4106" width="7.33203125" style="4" customWidth="1"/>
    <col min="4107" max="4107" width="12.83203125" style="4" customWidth="1"/>
    <col min="4108" max="4108" width="5.5" style="4" customWidth="1"/>
    <col min="4109" max="4109" width="9.83203125" style="4" customWidth="1"/>
    <col min="4110" max="4110" width="13.5" style="4" customWidth="1"/>
    <col min="4111" max="4111" width="12" style="4" customWidth="1"/>
    <col min="4112" max="4112" width="13.5" style="4" customWidth="1"/>
    <col min="4113" max="4113" width="12" style="4" customWidth="1"/>
    <col min="4114" max="4114" width="13.5" style="4" customWidth="1"/>
    <col min="4115" max="4115" width="12" style="4" customWidth="1"/>
    <col min="4116" max="4116" width="13.5" style="4" customWidth="1"/>
    <col min="4117" max="4117" width="12" style="4" customWidth="1"/>
    <col min="4118" max="4118" width="13.5" style="4" customWidth="1"/>
    <col min="4119" max="4119" width="12" style="4" customWidth="1"/>
    <col min="4120" max="4120" width="15.83203125" style="4" customWidth="1"/>
    <col min="4121" max="4121" width="13.5" style="4" customWidth="1"/>
    <col min="4122" max="4123" width="0" style="4" hidden="1" customWidth="1"/>
    <col min="4124" max="4124" width="8.5" style="4" customWidth="1"/>
    <col min="4125" max="4125" width="9.5" style="4" customWidth="1"/>
    <col min="4126" max="4359" width="9.1640625" style="4"/>
    <col min="4360" max="4360" width="35.5" style="4" customWidth="1"/>
    <col min="4361" max="4361" width="7.83203125" style="4" customWidth="1"/>
    <col min="4362" max="4362" width="7.33203125" style="4" customWidth="1"/>
    <col min="4363" max="4363" width="12.83203125" style="4" customWidth="1"/>
    <col min="4364" max="4364" width="5.5" style="4" customWidth="1"/>
    <col min="4365" max="4365" width="9.83203125" style="4" customWidth="1"/>
    <col min="4366" max="4366" width="13.5" style="4" customWidth="1"/>
    <col min="4367" max="4367" width="12" style="4" customWidth="1"/>
    <col min="4368" max="4368" width="13.5" style="4" customWidth="1"/>
    <col min="4369" max="4369" width="12" style="4" customWidth="1"/>
    <col min="4370" max="4370" width="13.5" style="4" customWidth="1"/>
    <col min="4371" max="4371" width="12" style="4" customWidth="1"/>
    <col min="4372" max="4372" width="13.5" style="4" customWidth="1"/>
    <col min="4373" max="4373" width="12" style="4" customWidth="1"/>
    <col min="4374" max="4374" width="13.5" style="4" customWidth="1"/>
    <col min="4375" max="4375" width="12" style="4" customWidth="1"/>
    <col min="4376" max="4376" width="15.83203125" style="4" customWidth="1"/>
    <col min="4377" max="4377" width="13.5" style="4" customWidth="1"/>
    <col min="4378" max="4379" width="0" style="4" hidden="1" customWidth="1"/>
    <col min="4380" max="4380" width="8.5" style="4" customWidth="1"/>
    <col min="4381" max="4381" width="9.5" style="4" customWidth="1"/>
    <col min="4382" max="4615" width="9.1640625" style="4"/>
    <col min="4616" max="4616" width="35.5" style="4" customWidth="1"/>
    <col min="4617" max="4617" width="7.83203125" style="4" customWidth="1"/>
    <col min="4618" max="4618" width="7.33203125" style="4" customWidth="1"/>
    <col min="4619" max="4619" width="12.83203125" style="4" customWidth="1"/>
    <col min="4620" max="4620" width="5.5" style="4" customWidth="1"/>
    <col min="4621" max="4621" width="9.83203125" style="4" customWidth="1"/>
    <col min="4622" max="4622" width="13.5" style="4" customWidth="1"/>
    <col min="4623" max="4623" width="12" style="4" customWidth="1"/>
    <col min="4624" max="4624" width="13.5" style="4" customWidth="1"/>
    <col min="4625" max="4625" width="12" style="4" customWidth="1"/>
    <col min="4626" max="4626" width="13.5" style="4" customWidth="1"/>
    <col min="4627" max="4627" width="12" style="4" customWidth="1"/>
    <col min="4628" max="4628" width="13.5" style="4" customWidth="1"/>
    <col min="4629" max="4629" width="12" style="4" customWidth="1"/>
    <col min="4630" max="4630" width="13.5" style="4" customWidth="1"/>
    <col min="4631" max="4631" width="12" style="4" customWidth="1"/>
    <col min="4632" max="4632" width="15.83203125" style="4" customWidth="1"/>
    <col min="4633" max="4633" width="13.5" style="4" customWidth="1"/>
    <col min="4634" max="4635" width="0" style="4" hidden="1" customWidth="1"/>
    <col min="4636" max="4636" width="8.5" style="4" customWidth="1"/>
    <col min="4637" max="4637" width="9.5" style="4" customWidth="1"/>
    <col min="4638" max="4871" width="9.1640625" style="4"/>
    <col min="4872" max="4872" width="35.5" style="4" customWidth="1"/>
    <col min="4873" max="4873" width="7.83203125" style="4" customWidth="1"/>
    <col min="4874" max="4874" width="7.33203125" style="4" customWidth="1"/>
    <col min="4875" max="4875" width="12.83203125" style="4" customWidth="1"/>
    <col min="4876" max="4876" width="5.5" style="4" customWidth="1"/>
    <col min="4877" max="4877" width="9.83203125" style="4" customWidth="1"/>
    <col min="4878" max="4878" width="13.5" style="4" customWidth="1"/>
    <col min="4879" max="4879" width="12" style="4" customWidth="1"/>
    <col min="4880" max="4880" width="13.5" style="4" customWidth="1"/>
    <col min="4881" max="4881" width="12" style="4" customWidth="1"/>
    <col min="4882" max="4882" width="13.5" style="4" customWidth="1"/>
    <col min="4883" max="4883" width="12" style="4" customWidth="1"/>
    <col min="4884" max="4884" width="13.5" style="4" customWidth="1"/>
    <col min="4885" max="4885" width="12" style="4" customWidth="1"/>
    <col min="4886" max="4886" width="13.5" style="4" customWidth="1"/>
    <col min="4887" max="4887" width="12" style="4" customWidth="1"/>
    <col min="4888" max="4888" width="15.83203125" style="4" customWidth="1"/>
    <col min="4889" max="4889" width="13.5" style="4" customWidth="1"/>
    <col min="4890" max="4891" width="0" style="4" hidden="1" customWidth="1"/>
    <col min="4892" max="4892" width="8.5" style="4" customWidth="1"/>
    <col min="4893" max="4893" width="9.5" style="4" customWidth="1"/>
    <col min="4894" max="5127" width="9.1640625" style="4"/>
    <col min="5128" max="5128" width="35.5" style="4" customWidth="1"/>
    <col min="5129" max="5129" width="7.83203125" style="4" customWidth="1"/>
    <col min="5130" max="5130" width="7.33203125" style="4" customWidth="1"/>
    <col min="5131" max="5131" width="12.83203125" style="4" customWidth="1"/>
    <col min="5132" max="5132" width="5.5" style="4" customWidth="1"/>
    <col min="5133" max="5133" width="9.83203125" style="4" customWidth="1"/>
    <col min="5134" max="5134" width="13.5" style="4" customWidth="1"/>
    <col min="5135" max="5135" width="12" style="4" customWidth="1"/>
    <col min="5136" max="5136" width="13.5" style="4" customWidth="1"/>
    <col min="5137" max="5137" width="12" style="4" customWidth="1"/>
    <col min="5138" max="5138" width="13.5" style="4" customWidth="1"/>
    <col min="5139" max="5139" width="12" style="4" customWidth="1"/>
    <col min="5140" max="5140" width="13.5" style="4" customWidth="1"/>
    <col min="5141" max="5141" width="12" style="4" customWidth="1"/>
    <col min="5142" max="5142" width="13.5" style="4" customWidth="1"/>
    <col min="5143" max="5143" width="12" style="4" customWidth="1"/>
    <col min="5144" max="5144" width="15.83203125" style="4" customWidth="1"/>
    <col min="5145" max="5145" width="13.5" style="4" customWidth="1"/>
    <col min="5146" max="5147" width="0" style="4" hidden="1" customWidth="1"/>
    <col min="5148" max="5148" width="8.5" style="4" customWidth="1"/>
    <col min="5149" max="5149" width="9.5" style="4" customWidth="1"/>
    <col min="5150" max="5383" width="9.1640625" style="4"/>
    <col min="5384" max="5384" width="35.5" style="4" customWidth="1"/>
    <col min="5385" max="5385" width="7.83203125" style="4" customWidth="1"/>
    <col min="5386" max="5386" width="7.33203125" style="4" customWidth="1"/>
    <col min="5387" max="5387" width="12.83203125" style="4" customWidth="1"/>
    <col min="5388" max="5388" width="5.5" style="4" customWidth="1"/>
    <col min="5389" max="5389" width="9.83203125" style="4" customWidth="1"/>
    <col min="5390" max="5390" width="13.5" style="4" customWidth="1"/>
    <col min="5391" max="5391" width="12" style="4" customWidth="1"/>
    <col min="5392" max="5392" width="13.5" style="4" customWidth="1"/>
    <col min="5393" max="5393" width="12" style="4" customWidth="1"/>
    <col min="5394" max="5394" width="13.5" style="4" customWidth="1"/>
    <col min="5395" max="5395" width="12" style="4" customWidth="1"/>
    <col min="5396" max="5396" width="13.5" style="4" customWidth="1"/>
    <col min="5397" max="5397" width="12" style="4" customWidth="1"/>
    <col min="5398" max="5398" width="13.5" style="4" customWidth="1"/>
    <col min="5399" max="5399" width="12" style="4" customWidth="1"/>
    <col min="5400" max="5400" width="15.83203125" style="4" customWidth="1"/>
    <col min="5401" max="5401" width="13.5" style="4" customWidth="1"/>
    <col min="5402" max="5403" width="0" style="4" hidden="1" customWidth="1"/>
    <col min="5404" max="5404" width="8.5" style="4" customWidth="1"/>
    <col min="5405" max="5405" width="9.5" style="4" customWidth="1"/>
    <col min="5406" max="5639" width="9.1640625" style="4"/>
    <col min="5640" max="5640" width="35.5" style="4" customWidth="1"/>
    <col min="5641" max="5641" width="7.83203125" style="4" customWidth="1"/>
    <col min="5642" max="5642" width="7.33203125" style="4" customWidth="1"/>
    <col min="5643" max="5643" width="12.83203125" style="4" customWidth="1"/>
    <col min="5644" max="5644" width="5.5" style="4" customWidth="1"/>
    <col min="5645" max="5645" width="9.83203125" style="4" customWidth="1"/>
    <col min="5646" max="5646" width="13.5" style="4" customWidth="1"/>
    <col min="5647" max="5647" width="12" style="4" customWidth="1"/>
    <col min="5648" max="5648" width="13.5" style="4" customWidth="1"/>
    <col min="5649" max="5649" width="12" style="4" customWidth="1"/>
    <col min="5650" max="5650" width="13.5" style="4" customWidth="1"/>
    <col min="5651" max="5651" width="12" style="4" customWidth="1"/>
    <col min="5652" max="5652" width="13.5" style="4" customWidth="1"/>
    <col min="5653" max="5653" width="12" style="4" customWidth="1"/>
    <col min="5654" max="5654" width="13.5" style="4" customWidth="1"/>
    <col min="5655" max="5655" width="12" style="4" customWidth="1"/>
    <col min="5656" max="5656" width="15.83203125" style="4" customWidth="1"/>
    <col min="5657" max="5657" width="13.5" style="4" customWidth="1"/>
    <col min="5658" max="5659" width="0" style="4" hidden="1" customWidth="1"/>
    <col min="5660" max="5660" width="8.5" style="4" customWidth="1"/>
    <col min="5661" max="5661" width="9.5" style="4" customWidth="1"/>
    <col min="5662" max="5895" width="9.1640625" style="4"/>
    <col min="5896" max="5896" width="35.5" style="4" customWidth="1"/>
    <col min="5897" max="5897" width="7.83203125" style="4" customWidth="1"/>
    <col min="5898" max="5898" width="7.33203125" style="4" customWidth="1"/>
    <col min="5899" max="5899" width="12.83203125" style="4" customWidth="1"/>
    <col min="5900" max="5900" width="5.5" style="4" customWidth="1"/>
    <col min="5901" max="5901" width="9.83203125" style="4" customWidth="1"/>
    <col min="5902" max="5902" width="13.5" style="4" customWidth="1"/>
    <col min="5903" max="5903" width="12" style="4" customWidth="1"/>
    <col min="5904" max="5904" width="13.5" style="4" customWidth="1"/>
    <col min="5905" max="5905" width="12" style="4" customWidth="1"/>
    <col min="5906" max="5906" width="13.5" style="4" customWidth="1"/>
    <col min="5907" max="5907" width="12" style="4" customWidth="1"/>
    <col min="5908" max="5908" width="13.5" style="4" customWidth="1"/>
    <col min="5909" max="5909" width="12" style="4" customWidth="1"/>
    <col min="5910" max="5910" width="13.5" style="4" customWidth="1"/>
    <col min="5911" max="5911" width="12" style="4" customWidth="1"/>
    <col min="5912" max="5912" width="15.83203125" style="4" customWidth="1"/>
    <col min="5913" max="5913" width="13.5" style="4" customWidth="1"/>
    <col min="5914" max="5915" width="0" style="4" hidden="1" customWidth="1"/>
    <col min="5916" max="5916" width="8.5" style="4" customWidth="1"/>
    <col min="5917" max="5917" width="9.5" style="4" customWidth="1"/>
    <col min="5918" max="6151" width="9.1640625" style="4"/>
    <col min="6152" max="6152" width="35.5" style="4" customWidth="1"/>
    <col min="6153" max="6153" width="7.83203125" style="4" customWidth="1"/>
    <col min="6154" max="6154" width="7.33203125" style="4" customWidth="1"/>
    <col min="6155" max="6155" width="12.83203125" style="4" customWidth="1"/>
    <col min="6156" max="6156" width="5.5" style="4" customWidth="1"/>
    <col min="6157" max="6157" width="9.83203125" style="4" customWidth="1"/>
    <col min="6158" max="6158" width="13.5" style="4" customWidth="1"/>
    <col min="6159" max="6159" width="12" style="4" customWidth="1"/>
    <col min="6160" max="6160" width="13.5" style="4" customWidth="1"/>
    <col min="6161" max="6161" width="12" style="4" customWidth="1"/>
    <col min="6162" max="6162" width="13.5" style="4" customWidth="1"/>
    <col min="6163" max="6163" width="12" style="4" customWidth="1"/>
    <col min="6164" max="6164" width="13.5" style="4" customWidth="1"/>
    <col min="6165" max="6165" width="12" style="4" customWidth="1"/>
    <col min="6166" max="6166" width="13.5" style="4" customWidth="1"/>
    <col min="6167" max="6167" width="12" style="4" customWidth="1"/>
    <col min="6168" max="6168" width="15.83203125" style="4" customWidth="1"/>
    <col min="6169" max="6169" width="13.5" style="4" customWidth="1"/>
    <col min="6170" max="6171" width="0" style="4" hidden="1" customWidth="1"/>
    <col min="6172" max="6172" width="8.5" style="4" customWidth="1"/>
    <col min="6173" max="6173" width="9.5" style="4" customWidth="1"/>
    <col min="6174" max="6407" width="9.1640625" style="4"/>
    <col min="6408" max="6408" width="35.5" style="4" customWidth="1"/>
    <col min="6409" max="6409" width="7.83203125" style="4" customWidth="1"/>
    <col min="6410" max="6410" width="7.33203125" style="4" customWidth="1"/>
    <col min="6411" max="6411" width="12.83203125" style="4" customWidth="1"/>
    <col min="6412" max="6412" width="5.5" style="4" customWidth="1"/>
    <col min="6413" max="6413" width="9.83203125" style="4" customWidth="1"/>
    <col min="6414" max="6414" width="13.5" style="4" customWidth="1"/>
    <col min="6415" max="6415" width="12" style="4" customWidth="1"/>
    <col min="6416" max="6416" width="13.5" style="4" customWidth="1"/>
    <col min="6417" max="6417" width="12" style="4" customWidth="1"/>
    <col min="6418" max="6418" width="13.5" style="4" customWidth="1"/>
    <col min="6419" max="6419" width="12" style="4" customWidth="1"/>
    <col min="6420" max="6420" width="13.5" style="4" customWidth="1"/>
    <col min="6421" max="6421" width="12" style="4" customWidth="1"/>
    <col min="6422" max="6422" width="13.5" style="4" customWidth="1"/>
    <col min="6423" max="6423" width="12" style="4" customWidth="1"/>
    <col min="6424" max="6424" width="15.83203125" style="4" customWidth="1"/>
    <col min="6425" max="6425" width="13.5" style="4" customWidth="1"/>
    <col min="6426" max="6427" width="0" style="4" hidden="1" customWidth="1"/>
    <col min="6428" max="6428" width="8.5" style="4" customWidth="1"/>
    <col min="6429" max="6429" width="9.5" style="4" customWidth="1"/>
    <col min="6430" max="6663" width="9.1640625" style="4"/>
    <col min="6664" max="6664" width="35.5" style="4" customWidth="1"/>
    <col min="6665" max="6665" width="7.83203125" style="4" customWidth="1"/>
    <col min="6666" max="6666" width="7.33203125" style="4" customWidth="1"/>
    <col min="6667" max="6667" width="12.83203125" style="4" customWidth="1"/>
    <col min="6668" max="6668" width="5.5" style="4" customWidth="1"/>
    <col min="6669" max="6669" width="9.83203125" style="4" customWidth="1"/>
    <col min="6670" max="6670" width="13.5" style="4" customWidth="1"/>
    <col min="6671" max="6671" width="12" style="4" customWidth="1"/>
    <col min="6672" max="6672" width="13.5" style="4" customWidth="1"/>
    <col min="6673" max="6673" width="12" style="4" customWidth="1"/>
    <col min="6674" max="6674" width="13.5" style="4" customWidth="1"/>
    <col min="6675" max="6675" width="12" style="4" customWidth="1"/>
    <col min="6676" max="6676" width="13.5" style="4" customWidth="1"/>
    <col min="6677" max="6677" width="12" style="4" customWidth="1"/>
    <col min="6678" max="6678" width="13.5" style="4" customWidth="1"/>
    <col min="6679" max="6679" width="12" style="4" customWidth="1"/>
    <col min="6680" max="6680" width="15.83203125" style="4" customWidth="1"/>
    <col min="6681" max="6681" width="13.5" style="4" customWidth="1"/>
    <col min="6682" max="6683" width="0" style="4" hidden="1" customWidth="1"/>
    <col min="6684" max="6684" width="8.5" style="4" customWidth="1"/>
    <col min="6685" max="6685" width="9.5" style="4" customWidth="1"/>
    <col min="6686" max="6919" width="9.1640625" style="4"/>
    <col min="6920" max="6920" width="35.5" style="4" customWidth="1"/>
    <col min="6921" max="6921" width="7.83203125" style="4" customWidth="1"/>
    <col min="6922" max="6922" width="7.33203125" style="4" customWidth="1"/>
    <col min="6923" max="6923" width="12.83203125" style="4" customWidth="1"/>
    <col min="6924" max="6924" width="5.5" style="4" customWidth="1"/>
    <col min="6925" max="6925" width="9.83203125" style="4" customWidth="1"/>
    <col min="6926" max="6926" width="13.5" style="4" customWidth="1"/>
    <col min="6927" max="6927" width="12" style="4" customWidth="1"/>
    <col min="6928" max="6928" width="13.5" style="4" customWidth="1"/>
    <col min="6929" max="6929" width="12" style="4" customWidth="1"/>
    <col min="6930" max="6930" width="13.5" style="4" customWidth="1"/>
    <col min="6931" max="6931" width="12" style="4" customWidth="1"/>
    <col min="6932" max="6932" width="13.5" style="4" customWidth="1"/>
    <col min="6933" max="6933" width="12" style="4" customWidth="1"/>
    <col min="6934" max="6934" width="13.5" style="4" customWidth="1"/>
    <col min="6935" max="6935" width="12" style="4" customWidth="1"/>
    <col min="6936" max="6936" width="15.83203125" style="4" customWidth="1"/>
    <col min="6937" max="6937" width="13.5" style="4" customWidth="1"/>
    <col min="6938" max="6939" width="0" style="4" hidden="1" customWidth="1"/>
    <col min="6940" max="6940" width="8.5" style="4" customWidth="1"/>
    <col min="6941" max="6941" width="9.5" style="4" customWidth="1"/>
    <col min="6942" max="7175" width="9.1640625" style="4"/>
    <col min="7176" max="7176" width="35.5" style="4" customWidth="1"/>
    <col min="7177" max="7177" width="7.83203125" style="4" customWidth="1"/>
    <col min="7178" max="7178" width="7.33203125" style="4" customWidth="1"/>
    <col min="7179" max="7179" width="12.83203125" style="4" customWidth="1"/>
    <col min="7180" max="7180" width="5.5" style="4" customWidth="1"/>
    <col min="7181" max="7181" width="9.83203125" style="4" customWidth="1"/>
    <col min="7182" max="7182" width="13.5" style="4" customWidth="1"/>
    <col min="7183" max="7183" width="12" style="4" customWidth="1"/>
    <col min="7184" max="7184" width="13.5" style="4" customWidth="1"/>
    <col min="7185" max="7185" width="12" style="4" customWidth="1"/>
    <col min="7186" max="7186" width="13.5" style="4" customWidth="1"/>
    <col min="7187" max="7187" width="12" style="4" customWidth="1"/>
    <col min="7188" max="7188" width="13.5" style="4" customWidth="1"/>
    <col min="7189" max="7189" width="12" style="4" customWidth="1"/>
    <col min="7190" max="7190" width="13.5" style="4" customWidth="1"/>
    <col min="7191" max="7191" width="12" style="4" customWidth="1"/>
    <col min="7192" max="7192" width="15.83203125" style="4" customWidth="1"/>
    <col min="7193" max="7193" width="13.5" style="4" customWidth="1"/>
    <col min="7194" max="7195" width="0" style="4" hidden="1" customWidth="1"/>
    <col min="7196" max="7196" width="8.5" style="4" customWidth="1"/>
    <col min="7197" max="7197" width="9.5" style="4" customWidth="1"/>
    <col min="7198" max="7431" width="9.1640625" style="4"/>
    <col min="7432" max="7432" width="35.5" style="4" customWidth="1"/>
    <col min="7433" max="7433" width="7.83203125" style="4" customWidth="1"/>
    <col min="7434" max="7434" width="7.33203125" style="4" customWidth="1"/>
    <col min="7435" max="7435" width="12.83203125" style="4" customWidth="1"/>
    <col min="7436" max="7436" width="5.5" style="4" customWidth="1"/>
    <col min="7437" max="7437" width="9.83203125" style="4" customWidth="1"/>
    <col min="7438" max="7438" width="13.5" style="4" customWidth="1"/>
    <col min="7439" max="7439" width="12" style="4" customWidth="1"/>
    <col min="7440" max="7440" width="13.5" style="4" customWidth="1"/>
    <col min="7441" max="7441" width="12" style="4" customWidth="1"/>
    <col min="7442" max="7442" width="13.5" style="4" customWidth="1"/>
    <col min="7443" max="7443" width="12" style="4" customWidth="1"/>
    <col min="7444" max="7444" width="13.5" style="4" customWidth="1"/>
    <col min="7445" max="7445" width="12" style="4" customWidth="1"/>
    <col min="7446" max="7446" width="13.5" style="4" customWidth="1"/>
    <col min="7447" max="7447" width="12" style="4" customWidth="1"/>
    <col min="7448" max="7448" width="15.83203125" style="4" customWidth="1"/>
    <col min="7449" max="7449" width="13.5" style="4" customWidth="1"/>
    <col min="7450" max="7451" width="0" style="4" hidden="1" customWidth="1"/>
    <col min="7452" max="7452" width="8.5" style="4" customWidth="1"/>
    <col min="7453" max="7453" width="9.5" style="4" customWidth="1"/>
    <col min="7454" max="7687" width="9.1640625" style="4"/>
    <col min="7688" max="7688" width="35.5" style="4" customWidth="1"/>
    <col min="7689" max="7689" width="7.83203125" style="4" customWidth="1"/>
    <col min="7690" max="7690" width="7.33203125" style="4" customWidth="1"/>
    <col min="7691" max="7691" width="12.83203125" style="4" customWidth="1"/>
    <col min="7692" max="7692" width="5.5" style="4" customWidth="1"/>
    <col min="7693" max="7693" width="9.83203125" style="4" customWidth="1"/>
    <col min="7694" max="7694" width="13.5" style="4" customWidth="1"/>
    <col min="7695" max="7695" width="12" style="4" customWidth="1"/>
    <col min="7696" max="7696" width="13.5" style="4" customWidth="1"/>
    <col min="7697" max="7697" width="12" style="4" customWidth="1"/>
    <col min="7698" max="7698" width="13.5" style="4" customWidth="1"/>
    <col min="7699" max="7699" width="12" style="4" customWidth="1"/>
    <col min="7700" max="7700" width="13.5" style="4" customWidth="1"/>
    <col min="7701" max="7701" width="12" style="4" customWidth="1"/>
    <col min="7702" max="7702" width="13.5" style="4" customWidth="1"/>
    <col min="7703" max="7703" width="12" style="4" customWidth="1"/>
    <col min="7704" max="7704" width="15.83203125" style="4" customWidth="1"/>
    <col min="7705" max="7705" width="13.5" style="4" customWidth="1"/>
    <col min="7706" max="7707" width="0" style="4" hidden="1" customWidth="1"/>
    <col min="7708" max="7708" width="8.5" style="4" customWidth="1"/>
    <col min="7709" max="7709" width="9.5" style="4" customWidth="1"/>
    <col min="7710" max="7943" width="9.1640625" style="4"/>
    <col min="7944" max="7944" width="35.5" style="4" customWidth="1"/>
    <col min="7945" max="7945" width="7.83203125" style="4" customWidth="1"/>
    <col min="7946" max="7946" width="7.33203125" style="4" customWidth="1"/>
    <col min="7947" max="7947" width="12.83203125" style="4" customWidth="1"/>
    <col min="7948" max="7948" width="5.5" style="4" customWidth="1"/>
    <col min="7949" max="7949" width="9.83203125" style="4" customWidth="1"/>
    <col min="7950" max="7950" width="13.5" style="4" customWidth="1"/>
    <col min="7951" max="7951" width="12" style="4" customWidth="1"/>
    <col min="7952" max="7952" width="13.5" style="4" customWidth="1"/>
    <col min="7953" max="7953" width="12" style="4" customWidth="1"/>
    <col min="7954" max="7954" width="13.5" style="4" customWidth="1"/>
    <col min="7955" max="7955" width="12" style="4" customWidth="1"/>
    <col min="7956" max="7956" width="13.5" style="4" customWidth="1"/>
    <col min="7957" max="7957" width="12" style="4" customWidth="1"/>
    <col min="7958" max="7958" width="13.5" style="4" customWidth="1"/>
    <col min="7959" max="7959" width="12" style="4" customWidth="1"/>
    <col min="7960" max="7960" width="15.83203125" style="4" customWidth="1"/>
    <col min="7961" max="7961" width="13.5" style="4" customWidth="1"/>
    <col min="7962" max="7963" width="0" style="4" hidden="1" customWidth="1"/>
    <col min="7964" max="7964" width="8.5" style="4" customWidth="1"/>
    <col min="7965" max="7965" width="9.5" style="4" customWidth="1"/>
    <col min="7966" max="8199" width="9.1640625" style="4"/>
    <col min="8200" max="8200" width="35.5" style="4" customWidth="1"/>
    <col min="8201" max="8201" width="7.83203125" style="4" customWidth="1"/>
    <col min="8202" max="8202" width="7.33203125" style="4" customWidth="1"/>
    <col min="8203" max="8203" width="12.83203125" style="4" customWidth="1"/>
    <col min="8204" max="8204" width="5.5" style="4" customWidth="1"/>
    <col min="8205" max="8205" width="9.83203125" style="4" customWidth="1"/>
    <col min="8206" max="8206" width="13.5" style="4" customWidth="1"/>
    <col min="8207" max="8207" width="12" style="4" customWidth="1"/>
    <col min="8208" max="8208" width="13.5" style="4" customWidth="1"/>
    <col min="8209" max="8209" width="12" style="4" customWidth="1"/>
    <col min="8210" max="8210" width="13.5" style="4" customWidth="1"/>
    <col min="8211" max="8211" width="12" style="4" customWidth="1"/>
    <col min="8212" max="8212" width="13.5" style="4" customWidth="1"/>
    <col min="8213" max="8213" width="12" style="4" customWidth="1"/>
    <col min="8214" max="8214" width="13.5" style="4" customWidth="1"/>
    <col min="8215" max="8215" width="12" style="4" customWidth="1"/>
    <col min="8216" max="8216" width="15.83203125" style="4" customWidth="1"/>
    <col min="8217" max="8217" width="13.5" style="4" customWidth="1"/>
    <col min="8218" max="8219" width="0" style="4" hidden="1" customWidth="1"/>
    <col min="8220" max="8220" width="8.5" style="4" customWidth="1"/>
    <col min="8221" max="8221" width="9.5" style="4" customWidth="1"/>
    <col min="8222" max="8455" width="9.1640625" style="4"/>
    <col min="8456" max="8456" width="35.5" style="4" customWidth="1"/>
    <col min="8457" max="8457" width="7.83203125" style="4" customWidth="1"/>
    <col min="8458" max="8458" width="7.33203125" style="4" customWidth="1"/>
    <col min="8459" max="8459" width="12.83203125" style="4" customWidth="1"/>
    <col min="8460" max="8460" width="5.5" style="4" customWidth="1"/>
    <col min="8461" max="8461" width="9.83203125" style="4" customWidth="1"/>
    <col min="8462" max="8462" width="13.5" style="4" customWidth="1"/>
    <col min="8463" max="8463" width="12" style="4" customWidth="1"/>
    <col min="8464" max="8464" width="13.5" style="4" customWidth="1"/>
    <col min="8465" max="8465" width="12" style="4" customWidth="1"/>
    <col min="8466" max="8466" width="13.5" style="4" customWidth="1"/>
    <col min="8467" max="8467" width="12" style="4" customWidth="1"/>
    <col min="8468" max="8468" width="13.5" style="4" customWidth="1"/>
    <col min="8469" max="8469" width="12" style="4" customWidth="1"/>
    <col min="8470" max="8470" width="13.5" style="4" customWidth="1"/>
    <col min="8471" max="8471" width="12" style="4" customWidth="1"/>
    <col min="8472" max="8472" width="15.83203125" style="4" customWidth="1"/>
    <col min="8473" max="8473" width="13.5" style="4" customWidth="1"/>
    <col min="8474" max="8475" width="0" style="4" hidden="1" customWidth="1"/>
    <col min="8476" max="8476" width="8.5" style="4" customWidth="1"/>
    <col min="8477" max="8477" width="9.5" style="4" customWidth="1"/>
    <col min="8478" max="8711" width="9.1640625" style="4"/>
    <col min="8712" max="8712" width="35.5" style="4" customWidth="1"/>
    <col min="8713" max="8713" width="7.83203125" style="4" customWidth="1"/>
    <col min="8714" max="8714" width="7.33203125" style="4" customWidth="1"/>
    <col min="8715" max="8715" width="12.83203125" style="4" customWidth="1"/>
    <col min="8716" max="8716" width="5.5" style="4" customWidth="1"/>
    <col min="8717" max="8717" width="9.83203125" style="4" customWidth="1"/>
    <col min="8718" max="8718" width="13.5" style="4" customWidth="1"/>
    <col min="8719" max="8719" width="12" style="4" customWidth="1"/>
    <col min="8720" max="8720" width="13.5" style="4" customWidth="1"/>
    <col min="8721" max="8721" width="12" style="4" customWidth="1"/>
    <col min="8722" max="8722" width="13.5" style="4" customWidth="1"/>
    <col min="8723" max="8723" width="12" style="4" customWidth="1"/>
    <col min="8724" max="8724" width="13.5" style="4" customWidth="1"/>
    <col min="8725" max="8725" width="12" style="4" customWidth="1"/>
    <col min="8726" max="8726" width="13.5" style="4" customWidth="1"/>
    <col min="8727" max="8727" width="12" style="4" customWidth="1"/>
    <col min="8728" max="8728" width="15.83203125" style="4" customWidth="1"/>
    <col min="8729" max="8729" width="13.5" style="4" customWidth="1"/>
    <col min="8730" max="8731" width="0" style="4" hidden="1" customWidth="1"/>
    <col min="8732" max="8732" width="8.5" style="4" customWidth="1"/>
    <col min="8733" max="8733" width="9.5" style="4" customWidth="1"/>
    <col min="8734" max="8967" width="9.1640625" style="4"/>
    <col min="8968" max="8968" width="35.5" style="4" customWidth="1"/>
    <col min="8969" max="8969" width="7.83203125" style="4" customWidth="1"/>
    <col min="8970" max="8970" width="7.33203125" style="4" customWidth="1"/>
    <col min="8971" max="8971" width="12.83203125" style="4" customWidth="1"/>
    <col min="8972" max="8972" width="5.5" style="4" customWidth="1"/>
    <col min="8973" max="8973" width="9.83203125" style="4" customWidth="1"/>
    <col min="8974" max="8974" width="13.5" style="4" customWidth="1"/>
    <col min="8975" max="8975" width="12" style="4" customWidth="1"/>
    <col min="8976" max="8976" width="13.5" style="4" customWidth="1"/>
    <col min="8977" max="8977" width="12" style="4" customWidth="1"/>
    <col min="8978" max="8978" width="13.5" style="4" customWidth="1"/>
    <col min="8979" max="8979" width="12" style="4" customWidth="1"/>
    <col min="8980" max="8980" width="13.5" style="4" customWidth="1"/>
    <col min="8981" max="8981" width="12" style="4" customWidth="1"/>
    <col min="8982" max="8982" width="13.5" style="4" customWidth="1"/>
    <col min="8983" max="8983" width="12" style="4" customWidth="1"/>
    <col min="8984" max="8984" width="15.83203125" style="4" customWidth="1"/>
    <col min="8985" max="8985" width="13.5" style="4" customWidth="1"/>
    <col min="8986" max="8987" width="0" style="4" hidden="1" customWidth="1"/>
    <col min="8988" max="8988" width="8.5" style="4" customWidth="1"/>
    <col min="8989" max="8989" width="9.5" style="4" customWidth="1"/>
    <col min="8990" max="9223" width="9.1640625" style="4"/>
    <col min="9224" max="9224" width="35.5" style="4" customWidth="1"/>
    <col min="9225" max="9225" width="7.83203125" style="4" customWidth="1"/>
    <col min="9226" max="9226" width="7.33203125" style="4" customWidth="1"/>
    <col min="9227" max="9227" width="12.83203125" style="4" customWidth="1"/>
    <col min="9228" max="9228" width="5.5" style="4" customWidth="1"/>
    <col min="9229" max="9229" width="9.83203125" style="4" customWidth="1"/>
    <col min="9230" max="9230" width="13.5" style="4" customWidth="1"/>
    <col min="9231" max="9231" width="12" style="4" customWidth="1"/>
    <col min="9232" max="9232" width="13.5" style="4" customWidth="1"/>
    <col min="9233" max="9233" width="12" style="4" customWidth="1"/>
    <col min="9234" max="9234" width="13.5" style="4" customWidth="1"/>
    <col min="9235" max="9235" width="12" style="4" customWidth="1"/>
    <col min="9236" max="9236" width="13.5" style="4" customWidth="1"/>
    <col min="9237" max="9237" width="12" style="4" customWidth="1"/>
    <col min="9238" max="9238" width="13.5" style="4" customWidth="1"/>
    <col min="9239" max="9239" width="12" style="4" customWidth="1"/>
    <col min="9240" max="9240" width="15.83203125" style="4" customWidth="1"/>
    <col min="9241" max="9241" width="13.5" style="4" customWidth="1"/>
    <col min="9242" max="9243" width="0" style="4" hidden="1" customWidth="1"/>
    <col min="9244" max="9244" width="8.5" style="4" customWidth="1"/>
    <col min="9245" max="9245" width="9.5" style="4" customWidth="1"/>
    <col min="9246" max="9479" width="9.1640625" style="4"/>
    <col min="9480" max="9480" width="35.5" style="4" customWidth="1"/>
    <col min="9481" max="9481" width="7.83203125" style="4" customWidth="1"/>
    <col min="9482" max="9482" width="7.33203125" style="4" customWidth="1"/>
    <col min="9483" max="9483" width="12.83203125" style="4" customWidth="1"/>
    <col min="9484" max="9484" width="5.5" style="4" customWidth="1"/>
    <col min="9485" max="9485" width="9.83203125" style="4" customWidth="1"/>
    <col min="9486" max="9486" width="13.5" style="4" customWidth="1"/>
    <col min="9487" max="9487" width="12" style="4" customWidth="1"/>
    <col min="9488" max="9488" width="13.5" style="4" customWidth="1"/>
    <col min="9489" max="9489" width="12" style="4" customWidth="1"/>
    <col min="9490" max="9490" width="13.5" style="4" customWidth="1"/>
    <col min="9491" max="9491" width="12" style="4" customWidth="1"/>
    <col min="9492" max="9492" width="13.5" style="4" customWidth="1"/>
    <col min="9493" max="9493" width="12" style="4" customWidth="1"/>
    <col min="9494" max="9494" width="13.5" style="4" customWidth="1"/>
    <col min="9495" max="9495" width="12" style="4" customWidth="1"/>
    <col min="9496" max="9496" width="15.83203125" style="4" customWidth="1"/>
    <col min="9497" max="9497" width="13.5" style="4" customWidth="1"/>
    <col min="9498" max="9499" width="0" style="4" hidden="1" customWidth="1"/>
    <col min="9500" max="9500" width="8.5" style="4" customWidth="1"/>
    <col min="9501" max="9501" width="9.5" style="4" customWidth="1"/>
    <col min="9502" max="9735" width="9.1640625" style="4"/>
    <col min="9736" max="9736" width="35.5" style="4" customWidth="1"/>
    <col min="9737" max="9737" width="7.83203125" style="4" customWidth="1"/>
    <col min="9738" max="9738" width="7.33203125" style="4" customWidth="1"/>
    <col min="9739" max="9739" width="12.83203125" style="4" customWidth="1"/>
    <col min="9740" max="9740" width="5.5" style="4" customWidth="1"/>
    <col min="9741" max="9741" width="9.83203125" style="4" customWidth="1"/>
    <col min="9742" max="9742" width="13.5" style="4" customWidth="1"/>
    <col min="9743" max="9743" width="12" style="4" customWidth="1"/>
    <col min="9744" max="9744" width="13.5" style="4" customWidth="1"/>
    <col min="9745" max="9745" width="12" style="4" customWidth="1"/>
    <col min="9746" max="9746" width="13.5" style="4" customWidth="1"/>
    <col min="9747" max="9747" width="12" style="4" customWidth="1"/>
    <col min="9748" max="9748" width="13.5" style="4" customWidth="1"/>
    <col min="9749" max="9749" width="12" style="4" customWidth="1"/>
    <col min="9750" max="9750" width="13.5" style="4" customWidth="1"/>
    <col min="9751" max="9751" width="12" style="4" customWidth="1"/>
    <col min="9752" max="9752" width="15.83203125" style="4" customWidth="1"/>
    <col min="9753" max="9753" width="13.5" style="4" customWidth="1"/>
    <col min="9754" max="9755" width="0" style="4" hidden="1" customWidth="1"/>
    <col min="9756" max="9756" width="8.5" style="4" customWidth="1"/>
    <col min="9757" max="9757" width="9.5" style="4" customWidth="1"/>
    <col min="9758" max="9991" width="9.1640625" style="4"/>
    <col min="9992" max="9992" width="35.5" style="4" customWidth="1"/>
    <col min="9993" max="9993" width="7.83203125" style="4" customWidth="1"/>
    <col min="9994" max="9994" width="7.33203125" style="4" customWidth="1"/>
    <col min="9995" max="9995" width="12.83203125" style="4" customWidth="1"/>
    <col min="9996" max="9996" width="5.5" style="4" customWidth="1"/>
    <col min="9997" max="9997" width="9.83203125" style="4" customWidth="1"/>
    <col min="9998" max="9998" width="13.5" style="4" customWidth="1"/>
    <col min="9999" max="9999" width="12" style="4" customWidth="1"/>
    <col min="10000" max="10000" width="13.5" style="4" customWidth="1"/>
    <col min="10001" max="10001" width="12" style="4" customWidth="1"/>
    <col min="10002" max="10002" width="13.5" style="4" customWidth="1"/>
    <col min="10003" max="10003" width="12" style="4" customWidth="1"/>
    <col min="10004" max="10004" width="13.5" style="4" customWidth="1"/>
    <col min="10005" max="10005" width="12" style="4" customWidth="1"/>
    <col min="10006" max="10006" width="13.5" style="4" customWidth="1"/>
    <col min="10007" max="10007" width="12" style="4" customWidth="1"/>
    <col min="10008" max="10008" width="15.83203125" style="4" customWidth="1"/>
    <col min="10009" max="10009" width="13.5" style="4" customWidth="1"/>
    <col min="10010" max="10011" width="0" style="4" hidden="1" customWidth="1"/>
    <col min="10012" max="10012" width="8.5" style="4" customWidth="1"/>
    <col min="10013" max="10013" width="9.5" style="4" customWidth="1"/>
    <col min="10014" max="10247" width="9.1640625" style="4"/>
    <col min="10248" max="10248" width="35.5" style="4" customWidth="1"/>
    <col min="10249" max="10249" width="7.83203125" style="4" customWidth="1"/>
    <col min="10250" max="10250" width="7.33203125" style="4" customWidth="1"/>
    <col min="10251" max="10251" width="12.83203125" style="4" customWidth="1"/>
    <col min="10252" max="10252" width="5.5" style="4" customWidth="1"/>
    <col min="10253" max="10253" width="9.83203125" style="4" customWidth="1"/>
    <col min="10254" max="10254" width="13.5" style="4" customWidth="1"/>
    <col min="10255" max="10255" width="12" style="4" customWidth="1"/>
    <col min="10256" max="10256" width="13.5" style="4" customWidth="1"/>
    <col min="10257" max="10257" width="12" style="4" customWidth="1"/>
    <col min="10258" max="10258" width="13.5" style="4" customWidth="1"/>
    <col min="10259" max="10259" width="12" style="4" customWidth="1"/>
    <col min="10260" max="10260" width="13.5" style="4" customWidth="1"/>
    <col min="10261" max="10261" width="12" style="4" customWidth="1"/>
    <col min="10262" max="10262" width="13.5" style="4" customWidth="1"/>
    <col min="10263" max="10263" width="12" style="4" customWidth="1"/>
    <col min="10264" max="10264" width="15.83203125" style="4" customWidth="1"/>
    <col min="10265" max="10265" width="13.5" style="4" customWidth="1"/>
    <col min="10266" max="10267" width="0" style="4" hidden="1" customWidth="1"/>
    <col min="10268" max="10268" width="8.5" style="4" customWidth="1"/>
    <col min="10269" max="10269" width="9.5" style="4" customWidth="1"/>
    <col min="10270" max="10503" width="9.1640625" style="4"/>
    <col min="10504" max="10504" width="35.5" style="4" customWidth="1"/>
    <col min="10505" max="10505" width="7.83203125" style="4" customWidth="1"/>
    <col min="10506" max="10506" width="7.33203125" style="4" customWidth="1"/>
    <col min="10507" max="10507" width="12.83203125" style="4" customWidth="1"/>
    <col min="10508" max="10508" width="5.5" style="4" customWidth="1"/>
    <col min="10509" max="10509" width="9.83203125" style="4" customWidth="1"/>
    <col min="10510" max="10510" width="13.5" style="4" customWidth="1"/>
    <col min="10511" max="10511" width="12" style="4" customWidth="1"/>
    <col min="10512" max="10512" width="13.5" style="4" customWidth="1"/>
    <col min="10513" max="10513" width="12" style="4" customWidth="1"/>
    <col min="10514" max="10514" width="13.5" style="4" customWidth="1"/>
    <col min="10515" max="10515" width="12" style="4" customWidth="1"/>
    <col min="10516" max="10516" width="13.5" style="4" customWidth="1"/>
    <col min="10517" max="10517" width="12" style="4" customWidth="1"/>
    <col min="10518" max="10518" width="13.5" style="4" customWidth="1"/>
    <col min="10519" max="10519" width="12" style="4" customWidth="1"/>
    <col min="10520" max="10520" width="15.83203125" style="4" customWidth="1"/>
    <col min="10521" max="10521" width="13.5" style="4" customWidth="1"/>
    <col min="10522" max="10523" width="0" style="4" hidden="1" customWidth="1"/>
    <col min="10524" max="10524" width="8.5" style="4" customWidth="1"/>
    <col min="10525" max="10525" width="9.5" style="4" customWidth="1"/>
    <col min="10526" max="10759" width="9.1640625" style="4"/>
    <col min="10760" max="10760" width="35.5" style="4" customWidth="1"/>
    <col min="10761" max="10761" width="7.83203125" style="4" customWidth="1"/>
    <col min="10762" max="10762" width="7.33203125" style="4" customWidth="1"/>
    <col min="10763" max="10763" width="12.83203125" style="4" customWidth="1"/>
    <col min="10764" max="10764" width="5.5" style="4" customWidth="1"/>
    <col min="10765" max="10765" width="9.83203125" style="4" customWidth="1"/>
    <col min="10766" max="10766" width="13.5" style="4" customWidth="1"/>
    <col min="10767" max="10767" width="12" style="4" customWidth="1"/>
    <col min="10768" max="10768" width="13.5" style="4" customWidth="1"/>
    <col min="10769" max="10769" width="12" style="4" customWidth="1"/>
    <col min="10770" max="10770" width="13.5" style="4" customWidth="1"/>
    <col min="10771" max="10771" width="12" style="4" customWidth="1"/>
    <col min="10772" max="10772" width="13.5" style="4" customWidth="1"/>
    <col min="10773" max="10773" width="12" style="4" customWidth="1"/>
    <col min="10774" max="10774" width="13.5" style="4" customWidth="1"/>
    <col min="10775" max="10775" width="12" style="4" customWidth="1"/>
    <col min="10776" max="10776" width="15.83203125" style="4" customWidth="1"/>
    <col min="10777" max="10777" width="13.5" style="4" customWidth="1"/>
    <col min="10778" max="10779" width="0" style="4" hidden="1" customWidth="1"/>
    <col min="10780" max="10780" width="8.5" style="4" customWidth="1"/>
    <col min="10781" max="10781" width="9.5" style="4" customWidth="1"/>
    <col min="10782" max="11015" width="9.1640625" style="4"/>
    <col min="11016" max="11016" width="35.5" style="4" customWidth="1"/>
    <col min="11017" max="11017" width="7.83203125" style="4" customWidth="1"/>
    <col min="11018" max="11018" width="7.33203125" style="4" customWidth="1"/>
    <col min="11019" max="11019" width="12.83203125" style="4" customWidth="1"/>
    <col min="11020" max="11020" width="5.5" style="4" customWidth="1"/>
    <col min="11021" max="11021" width="9.83203125" style="4" customWidth="1"/>
    <col min="11022" max="11022" width="13.5" style="4" customWidth="1"/>
    <col min="11023" max="11023" width="12" style="4" customWidth="1"/>
    <col min="11024" max="11024" width="13.5" style="4" customWidth="1"/>
    <col min="11025" max="11025" width="12" style="4" customWidth="1"/>
    <col min="11026" max="11026" width="13.5" style="4" customWidth="1"/>
    <col min="11027" max="11027" width="12" style="4" customWidth="1"/>
    <col min="11028" max="11028" width="13.5" style="4" customWidth="1"/>
    <col min="11029" max="11029" width="12" style="4" customWidth="1"/>
    <col min="11030" max="11030" width="13.5" style="4" customWidth="1"/>
    <col min="11031" max="11031" width="12" style="4" customWidth="1"/>
    <col min="11032" max="11032" width="15.83203125" style="4" customWidth="1"/>
    <col min="11033" max="11033" width="13.5" style="4" customWidth="1"/>
    <col min="11034" max="11035" width="0" style="4" hidden="1" customWidth="1"/>
    <col min="11036" max="11036" width="8.5" style="4" customWidth="1"/>
    <col min="11037" max="11037" width="9.5" style="4" customWidth="1"/>
    <col min="11038" max="11271" width="9.1640625" style="4"/>
    <col min="11272" max="11272" width="35.5" style="4" customWidth="1"/>
    <col min="11273" max="11273" width="7.83203125" style="4" customWidth="1"/>
    <col min="11274" max="11274" width="7.33203125" style="4" customWidth="1"/>
    <col min="11275" max="11275" width="12.83203125" style="4" customWidth="1"/>
    <col min="11276" max="11276" width="5.5" style="4" customWidth="1"/>
    <col min="11277" max="11277" width="9.83203125" style="4" customWidth="1"/>
    <col min="11278" max="11278" width="13.5" style="4" customWidth="1"/>
    <col min="11279" max="11279" width="12" style="4" customWidth="1"/>
    <col min="11280" max="11280" width="13.5" style="4" customWidth="1"/>
    <col min="11281" max="11281" width="12" style="4" customWidth="1"/>
    <col min="11282" max="11282" width="13.5" style="4" customWidth="1"/>
    <col min="11283" max="11283" width="12" style="4" customWidth="1"/>
    <col min="11284" max="11284" width="13.5" style="4" customWidth="1"/>
    <col min="11285" max="11285" width="12" style="4" customWidth="1"/>
    <col min="11286" max="11286" width="13.5" style="4" customWidth="1"/>
    <col min="11287" max="11287" width="12" style="4" customWidth="1"/>
    <col min="11288" max="11288" width="15.83203125" style="4" customWidth="1"/>
    <col min="11289" max="11289" width="13.5" style="4" customWidth="1"/>
    <col min="11290" max="11291" width="0" style="4" hidden="1" customWidth="1"/>
    <col min="11292" max="11292" width="8.5" style="4" customWidth="1"/>
    <col min="11293" max="11293" width="9.5" style="4" customWidth="1"/>
    <col min="11294" max="11527" width="9.1640625" style="4"/>
    <col min="11528" max="11528" width="35.5" style="4" customWidth="1"/>
    <col min="11529" max="11529" width="7.83203125" style="4" customWidth="1"/>
    <col min="11530" max="11530" width="7.33203125" style="4" customWidth="1"/>
    <col min="11531" max="11531" width="12.83203125" style="4" customWidth="1"/>
    <col min="11532" max="11532" width="5.5" style="4" customWidth="1"/>
    <col min="11533" max="11533" width="9.83203125" style="4" customWidth="1"/>
    <col min="11534" max="11534" width="13.5" style="4" customWidth="1"/>
    <col min="11535" max="11535" width="12" style="4" customWidth="1"/>
    <col min="11536" max="11536" width="13.5" style="4" customWidth="1"/>
    <col min="11537" max="11537" width="12" style="4" customWidth="1"/>
    <col min="11538" max="11538" width="13.5" style="4" customWidth="1"/>
    <col min="11539" max="11539" width="12" style="4" customWidth="1"/>
    <col min="11540" max="11540" width="13.5" style="4" customWidth="1"/>
    <col min="11541" max="11541" width="12" style="4" customWidth="1"/>
    <col min="11542" max="11542" width="13.5" style="4" customWidth="1"/>
    <col min="11543" max="11543" width="12" style="4" customWidth="1"/>
    <col min="11544" max="11544" width="15.83203125" style="4" customWidth="1"/>
    <col min="11545" max="11545" width="13.5" style="4" customWidth="1"/>
    <col min="11546" max="11547" width="0" style="4" hidden="1" customWidth="1"/>
    <col min="11548" max="11548" width="8.5" style="4" customWidth="1"/>
    <col min="11549" max="11549" width="9.5" style="4" customWidth="1"/>
    <col min="11550" max="11783" width="9.1640625" style="4"/>
    <col min="11784" max="11784" width="35.5" style="4" customWidth="1"/>
    <col min="11785" max="11785" width="7.83203125" style="4" customWidth="1"/>
    <col min="11786" max="11786" width="7.33203125" style="4" customWidth="1"/>
    <col min="11787" max="11787" width="12.83203125" style="4" customWidth="1"/>
    <col min="11788" max="11788" width="5.5" style="4" customWidth="1"/>
    <col min="11789" max="11789" width="9.83203125" style="4" customWidth="1"/>
    <col min="11790" max="11790" width="13.5" style="4" customWidth="1"/>
    <col min="11791" max="11791" width="12" style="4" customWidth="1"/>
    <col min="11792" max="11792" width="13.5" style="4" customWidth="1"/>
    <col min="11793" max="11793" width="12" style="4" customWidth="1"/>
    <col min="11794" max="11794" width="13.5" style="4" customWidth="1"/>
    <col min="11795" max="11795" width="12" style="4" customWidth="1"/>
    <col min="11796" max="11796" width="13.5" style="4" customWidth="1"/>
    <col min="11797" max="11797" width="12" style="4" customWidth="1"/>
    <col min="11798" max="11798" width="13.5" style="4" customWidth="1"/>
    <col min="11799" max="11799" width="12" style="4" customWidth="1"/>
    <col min="11800" max="11800" width="15.83203125" style="4" customWidth="1"/>
    <col min="11801" max="11801" width="13.5" style="4" customWidth="1"/>
    <col min="11802" max="11803" width="0" style="4" hidden="1" customWidth="1"/>
    <col min="11804" max="11804" width="8.5" style="4" customWidth="1"/>
    <col min="11805" max="11805" width="9.5" style="4" customWidth="1"/>
    <col min="11806" max="12039" width="9.1640625" style="4"/>
    <col min="12040" max="12040" width="35.5" style="4" customWidth="1"/>
    <col min="12041" max="12041" width="7.83203125" style="4" customWidth="1"/>
    <col min="12042" max="12042" width="7.33203125" style="4" customWidth="1"/>
    <col min="12043" max="12043" width="12.83203125" style="4" customWidth="1"/>
    <col min="12044" max="12044" width="5.5" style="4" customWidth="1"/>
    <col min="12045" max="12045" width="9.83203125" style="4" customWidth="1"/>
    <col min="12046" max="12046" width="13.5" style="4" customWidth="1"/>
    <col min="12047" max="12047" width="12" style="4" customWidth="1"/>
    <col min="12048" max="12048" width="13.5" style="4" customWidth="1"/>
    <col min="12049" max="12049" width="12" style="4" customWidth="1"/>
    <col min="12050" max="12050" width="13.5" style="4" customWidth="1"/>
    <col min="12051" max="12051" width="12" style="4" customWidth="1"/>
    <col min="12052" max="12052" width="13.5" style="4" customWidth="1"/>
    <col min="12053" max="12053" width="12" style="4" customWidth="1"/>
    <col min="12054" max="12054" width="13.5" style="4" customWidth="1"/>
    <col min="12055" max="12055" width="12" style="4" customWidth="1"/>
    <col min="12056" max="12056" width="15.83203125" style="4" customWidth="1"/>
    <col min="12057" max="12057" width="13.5" style="4" customWidth="1"/>
    <col min="12058" max="12059" width="0" style="4" hidden="1" customWidth="1"/>
    <col min="12060" max="12060" width="8.5" style="4" customWidth="1"/>
    <col min="12061" max="12061" width="9.5" style="4" customWidth="1"/>
    <col min="12062" max="12295" width="9.1640625" style="4"/>
    <col min="12296" max="12296" width="35.5" style="4" customWidth="1"/>
    <col min="12297" max="12297" width="7.83203125" style="4" customWidth="1"/>
    <col min="12298" max="12298" width="7.33203125" style="4" customWidth="1"/>
    <col min="12299" max="12299" width="12.83203125" style="4" customWidth="1"/>
    <col min="12300" max="12300" width="5.5" style="4" customWidth="1"/>
    <col min="12301" max="12301" width="9.83203125" style="4" customWidth="1"/>
    <col min="12302" max="12302" width="13.5" style="4" customWidth="1"/>
    <col min="12303" max="12303" width="12" style="4" customWidth="1"/>
    <col min="12304" max="12304" width="13.5" style="4" customWidth="1"/>
    <col min="12305" max="12305" width="12" style="4" customWidth="1"/>
    <col min="12306" max="12306" width="13.5" style="4" customWidth="1"/>
    <col min="12307" max="12307" width="12" style="4" customWidth="1"/>
    <col min="12308" max="12308" width="13.5" style="4" customWidth="1"/>
    <col min="12309" max="12309" width="12" style="4" customWidth="1"/>
    <col min="12310" max="12310" width="13.5" style="4" customWidth="1"/>
    <col min="12311" max="12311" width="12" style="4" customWidth="1"/>
    <col min="12312" max="12312" width="15.83203125" style="4" customWidth="1"/>
    <col min="12313" max="12313" width="13.5" style="4" customWidth="1"/>
    <col min="12314" max="12315" width="0" style="4" hidden="1" customWidth="1"/>
    <col min="12316" max="12316" width="8.5" style="4" customWidth="1"/>
    <col min="12317" max="12317" width="9.5" style="4" customWidth="1"/>
    <col min="12318" max="12551" width="9.1640625" style="4"/>
    <col min="12552" max="12552" width="35.5" style="4" customWidth="1"/>
    <col min="12553" max="12553" width="7.83203125" style="4" customWidth="1"/>
    <col min="12554" max="12554" width="7.33203125" style="4" customWidth="1"/>
    <col min="12555" max="12555" width="12.83203125" style="4" customWidth="1"/>
    <col min="12556" max="12556" width="5.5" style="4" customWidth="1"/>
    <col min="12557" max="12557" width="9.83203125" style="4" customWidth="1"/>
    <col min="12558" max="12558" width="13.5" style="4" customWidth="1"/>
    <col min="12559" max="12559" width="12" style="4" customWidth="1"/>
    <col min="12560" max="12560" width="13.5" style="4" customWidth="1"/>
    <col min="12561" max="12561" width="12" style="4" customWidth="1"/>
    <col min="12562" max="12562" width="13.5" style="4" customWidth="1"/>
    <col min="12563" max="12563" width="12" style="4" customWidth="1"/>
    <col min="12564" max="12564" width="13.5" style="4" customWidth="1"/>
    <col min="12565" max="12565" width="12" style="4" customWidth="1"/>
    <col min="12566" max="12566" width="13.5" style="4" customWidth="1"/>
    <col min="12567" max="12567" width="12" style="4" customWidth="1"/>
    <col min="12568" max="12568" width="15.83203125" style="4" customWidth="1"/>
    <col min="12569" max="12569" width="13.5" style="4" customWidth="1"/>
    <col min="12570" max="12571" width="0" style="4" hidden="1" customWidth="1"/>
    <col min="12572" max="12572" width="8.5" style="4" customWidth="1"/>
    <col min="12573" max="12573" width="9.5" style="4" customWidth="1"/>
    <col min="12574" max="12807" width="9.1640625" style="4"/>
    <col min="12808" max="12808" width="35.5" style="4" customWidth="1"/>
    <col min="12809" max="12809" width="7.83203125" style="4" customWidth="1"/>
    <col min="12810" max="12810" width="7.33203125" style="4" customWidth="1"/>
    <col min="12811" max="12811" width="12.83203125" style="4" customWidth="1"/>
    <col min="12812" max="12812" width="5.5" style="4" customWidth="1"/>
    <col min="12813" max="12813" width="9.83203125" style="4" customWidth="1"/>
    <col min="12814" max="12814" width="13.5" style="4" customWidth="1"/>
    <col min="12815" max="12815" width="12" style="4" customWidth="1"/>
    <col min="12816" max="12816" width="13.5" style="4" customWidth="1"/>
    <col min="12817" max="12817" width="12" style="4" customWidth="1"/>
    <col min="12818" max="12818" width="13.5" style="4" customWidth="1"/>
    <col min="12819" max="12819" width="12" style="4" customWidth="1"/>
    <col min="12820" max="12820" width="13.5" style="4" customWidth="1"/>
    <col min="12821" max="12821" width="12" style="4" customWidth="1"/>
    <col min="12822" max="12822" width="13.5" style="4" customWidth="1"/>
    <col min="12823" max="12823" width="12" style="4" customWidth="1"/>
    <col min="12824" max="12824" width="15.83203125" style="4" customWidth="1"/>
    <col min="12825" max="12825" width="13.5" style="4" customWidth="1"/>
    <col min="12826" max="12827" width="0" style="4" hidden="1" customWidth="1"/>
    <col min="12828" max="12828" width="8.5" style="4" customWidth="1"/>
    <col min="12829" max="12829" width="9.5" style="4" customWidth="1"/>
    <col min="12830" max="13063" width="9.1640625" style="4"/>
    <col min="13064" max="13064" width="35.5" style="4" customWidth="1"/>
    <col min="13065" max="13065" width="7.83203125" style="4" customWidth="1"/>
    <col min="13066" max="13066" width="7.33203125" style="4" customWidth="1"/>
    <col min="13067" max="13067" width="12.83203125" style="4" customWidth="1"/>
    <col min="13068" max="13068" width="5.5" style="4" customWidth="1"/>
    <col min="13069" max="13069" width="9.83203125" style="4" customWidth="1"/>
    <col min="13070" max="13070" width="13.5" style="4" customWidth="1"/>
    <col min="13071" max="13071" width="12" style="4" customWidth="1"/>
    <col min="13072" max="13072" width="13.5" style="4" customWidth="1"/>
    <col min="13073" max="13073" width="12" style="4" customWidth="1"/>
    <col min="13074" max="13074" width="13.5" style="4" customWidth="1"/>
    <col min="13075" max="13075" width="12" style="4" customWidth="1"/>
    <col min="13076" max="13076" width="13.5" style="4" customWidth="1"/>
    <col min="13077" max="13077" width="12" style="4" customWidth="1"/>
    <col min="13078" max="13078" width="13.5" style="4" customWidth="1"/>
    <col min="13079" max="13079" width="12" style="4" customWidth="1"/>
    <col min="13080" max="13080" width="15.83203125" style="4" customWidth="1"/>
    <col min="13081" max="13081" width="13.5" style="4" customWidth="1"/>
    <col min="13082" max="13083" width="0" style="4" hidden="1" customWidth="1"/>
    <col min="13084" max="13084" width="8.5" style="4" customWidth="1"/>
    <col min="13085" max="13085" width="9.5" style="4" customWidth="1"/>
    <col min="13086" max="13319" width="9.1640625" style="4"/>
    <col min="13320" max="13320" width="35.5" style="4" customWidth="1"/>
    <col min="13321" max="13321" width="7.83203125" style="4" customWidth="1"/>
    <col min="13322" max="13322" width="7.33203125" style="4" customWidth="1"/>
    <col min="13323" max="13323" width="12.83203125" style="4" customWidth="1"/>
    <col min="13324" max="13324" width="5.5" style="4" customWidth="1"/>
    <col min="13325" max="13325" width="9.83203125" style="4" customWidth="1"/>
    <col min="13326" max="13326" width="13.5" style="4" customWidth="1"/>
    <col min="13327" max="13327" width="12" style="4" customWidth="1"/>
    <col min="13328" max="13328" width="13.5" style="4" customWidth="1"/>
    <col min="13329" max="13329" width="12" style="4" customWidth="1"/>
    <col min="13330" max="13330" width="13.5" style="4" customWidth="1"/>
    <col min="13331" max="13331" width="12" style="4" customWidth="1"/>
    <col min="13332" max="13332" width="13.5" style="4" customWidth="1"/>
    <col min="13333" max="13333" width="12" style="4" customWidth="1"/>
    <col min="13334" max="13334" width="13.5" style="4" customWidth="1"/>
    <col min="13335" max="13335" width="12" style="4" customWidth="1"/>
    <col min="13336" max="13336" width="15.83203125" style="4" customWidth="1"/>
    <col min="13337" max="13337" width="13.5" style="4" customWidth="1"/>
    <col min="13338" max="13339" width="0" style="4" hidden="1" customWidth="1"/>
    <col min="13340" max="13340" width="8.5" style="4" customWidth="1"/>
    <col min="13341" max="13341" width="9.5" style="4" customWidth="1"/>
    <col min="13342" max="13575" width="9.1640625" style="4"/>
    <col min="13576" max="13576" width="35.5" style="4" customWidth="1"/>
    <col min="13577" max="13577" width="7.83203125" style="4" customWidth="1"/>
    <col min="13578" max="13578" width="7.33203125" style="4" customWidth="1"/>
    <col min="13579" max="13579" width="12.83203125" style="4" customWidth="1"/>
    <col min="13580" max="13580" width="5.5" style="4" customWidth="1"/>
    <col min="13581" max="13581" width="9.83203125" style="4" customWidth="1"/>
    <col min="13582" max="13582" width="13.5" style="4" customWidth="1"/>
    <col min="13583" max="13583" width="12" style="4" customWidth="1"/>
    <col min="13584" max="13584" width="13.5" style="4" customWidth="1"/>
    <col min="13585" max="13585" width="12" style="4" customWidth="1"/>
    <col min="13586" max="13586" width="13.5" style="4" customWidth="1"/>
    <col min="13587" max="13587" width="12" style="4" customWidth="1"/>
    <col min="13588" max="13588" width="13.5" style="4" customWidth="1"/>
    <col min="13589" max="13589" width="12" style="4" customWidth="1"/>
    <col min="13590" max="13590" width="13.5" style="4" customWidth="1"/>
    <col min="13591" max="13591" width="12" style="4" customWidth="1"/>
    <col min="13592" max="13592" width="15.83203125" style="4" customWidth="1"/>
    <col min="13593" max="13593" width="13.5" style="4" customWidth="1"/>
    <col min="13594" max="13595" width="0" style="4" hidden="1" customWidth="1"/>
    <col min="13596" max="13596" width="8.5" style="4" customWidth="1"/>
    <col min="13597" max="13597" width="9.5" style="4" customWidth="1"/>
    <col min="13598" max="13831" width="9.1640625" style="4"/>
    <col min="13832" max="13832" width="35.5" style="4" customWidth="1"/>
    <col min="13833" max="13833" width="7.83203125" style="4" customWidth="1"/>
    <col min="13834" max="13834" width="7.33203125" style="4" customWidth="1"/>
    <col min="13835" max="13835" width="12.83203125" style="4" customWidth="1"/>
    <col min="13836" max="13836" width="5.5" style="4" customWidth="1"/>
    <col min="13837" max="13837" width="9.83203125" style="4" customWidth="1"/>
    <col min="13838" max="13838" width="13.5" style="4" customWidth="1"/>
    <col min="13839" max="13839" width="12" style="4" customWidth="1"/>
    <col min="13840" max="13840" width="13.5" style="4" customWidth="1"/>
    <col min="13841" max="13841" width="12" style="4" customWidth="1"/>
    <col min="13842" max="13842" width="13.5" style="4" customWidth="1"/>
    <col min="13843" max="13843" width="12" style="4" customWidth="1"/>
    <col min="13844" max="13844" width="13.5" style="4" customWidth="1"/>
    <col min="13845" max="13845" width="12" style="4" customWidth="1"/>
    <col min="13846" max="13846" width="13.5" style="4" customWidth="1"/>
    <col min="13847" max="13847" width="12" style="4" customWidth="1"/>
    <col min="13848" max="13848" width="15.83203125" style="4" customWidth="1"/>
    <col min="13849" max="13849" width="13.5" style="4" customWidth="1"/>
    <col min="13850" max="13851" width="0" style="4" hidden="1" customWidth="1"/>
    <col min="13852" max="13852" width="8.5" style="4" customWidth="1"/>
    <col min="13853" max="13853" width="9.5" style="4" customWidth="1"/>
    <col min="13854" max="14087" width="9.1640625" style="4"/>
    <col min="14088" max="14088" width="35.5" style="4" customWidth="1"/>
    <col min="14089" max="14089" width="7.83203125" style="4" customWidth="1"/>
    <col min="14090" max="14090" width="7.33203125" style="4" customWidth="1"/>
    <col min="14091" max="14091" width="12.83203125" style="4" customWidth="1"/>
    <col min="14092" max="14092" width="5.5" style="4" customWidth="1"/>
    <col min="14093" max="14093" width="9.83203125" style="4" customWidth="1"/>
    <col min="14094" max="14094" width="13.5" style="4" customWidth="1"/>
    <col min="14095" max="14095" width="12" style="4" customWidth="1"/>
    <col min="14096" max="14096" width="13.5" style="4" customWidth="1"/>
    <col min="14097" max="14097" width="12" style="4" customWidth="1"/>
    <col min="14098" max="14098" width="13.5" style="4" customWidth="1"/>
    <col min="14099" max="14099" width="12" style="4" customWidth="1"/>
    <col min="14100" max="14100" width="13.5" style="4" customWidth="1"/>
    <col min="14101" max="14101" width="12" style="4" customWidth="1"/>
    <col min="14102" max="14102" width="13.5" style="4" customWidth="1"/>
    <col min="14103" max="14103" width="12" style="4" customWidth="1"/>
    <col min="14104" max="14104" width="15.83203125" style="4" customWidth="1"/>
    <col min="14105" max="14105" width="13.5" style="4" customWidth="1"/>
    <col min="14106" max="14107" width="0" style="4" hidden="1" customWidth="1"/>
    <col min="14108" max="14108" width="8.5" style="4" customWidth="1"/>
    <col min="14109" max="14109" width="9.5" style="4" customWidth="1"/>
    <col min="14110" max="14343" width="9.1640625" style="4"/>
    <col min="14344" max="14344" width="35.5" style="4" customWidth="1"/>
    <col min="14345" max="14345" width="7.83203125" style="4" customWidth="1"/>
    <col min="14346" max="14346" width="7.33203125" style="4" customWidth="1"/>
    <col min="14347" max="14347" width="12.83203125" style="4" customWidth="1"/>
    <col min="14348" max="14348" width="5.5" style="4" customWidth="1"/>
    <col min="14349" max="14349" width="9.83203125" style="4" customWidth="1"/>
    <col min="14350" max="14350" width="13.5" style="4" customWidth="1"/>
    <col min="14351" max="14351" width="12" style="4" customWidth="1"/>
    <col min="14352" max="14352" width="13.5" style="4" customWidth="1"/>
    <col min="14353" max="14353" width="12" style="4" customWidth="1"/>
    <col min="14354" max="14354" width="13.5" style="4" customWidth="1"/>
    <col min="14355" max="14355" width="12" style="4" customWidth="1"/>
    <col min="14356" max="14356" width="13.5" style="4" customWidth="1"/>
    <col min="14357" max="14357" width="12" style="4" customWidth="1"/>
    <col min="14358" max="14358" width="13.5" style="4" customWidth="1"/>
    <col min="14359" max="14359" width="12" style="4" customWidth="1"/>
    <col min="14360" max="14360" width="15.83203125" style="4" customWidth="1"/>
    <col min="14361" max="14361" width="13.5" style="4" customWidth="1"/>
    <col min="14362" max="14363" width="0" style="4" hidden="1" customWidth="1"/>
    <col min="14364" max="14364" width="8.5" style="4" customWidth="1"/>
    <col min="14365" max="14365" width="9.5" style="4" customWidth="1"/>
    <col min="14366" max="14599" width="9.1640625" style="4"/>
    <col min="14600" max="14600" width="35.5" style="4" customWidth="1"/>
    <col min="14601" max="14601" width="7.83203125" style="4" customWidth="1"/>
    <col min="14602" max="14602" width="7.33203125" style="4" customWidth="1"/>
    <col min="14603" max="14603" width="12.83203125" style="4" customWidth="1"/>
    <col min="14604" max="14604" width="5.5" style="4" customWidth="1"/>
    <col min="14605" max="14605" width="9.83203125" style="4" customWidth="1"/>
    <col min="14606" max="14606" width="13.5" style="4" customWidth="1"/>
    <col min="14607" max="14607" width="12" style="4" customWidth="1"/>
    <col min="14608" max="14608" width="13.5" style="4" customWidth="1"/>
    <col min="14609" max="14609" width="12" style="4" customWidth="1"/>
    <col min="14610" max="14610" width="13.5" style="4" customWidth="1"/>
    <col min="14611" max="14611" width="12" style="4" customWidth="1"/>
    <col min="14612" max="14612" width="13.5" style="4" customWidth="1"/>
    <col min="14613" max="14613" width="12" style="4" customWidth="1"/>
    <col min="14614" max="14614" width="13.5" style="4" customWidth="1"/>
    <col min="14615" max="14615" width="12" style="4" customWidth="1"/>
    <col min="14616" max="14616" width="15.83203125" style="4" customWidth="1"/>
    <col min="14617" max="14617" width="13.5" style="4" customWidth="1"/>
    <col min="14618" max="14619" width="0" style="4" hidden="1" customWidth="1"/>
    <col min="14620" max="14620" width="8.5" style="4" customWidth="1"/>
    <col min="14621" max="14621" width="9.5" style="4" customWidth="1"/>
    <col min="14622" max="14855" width="9.1640625" style="4"/>
    <col min="14856" max="14856" width="35.5" style="4" customWidth="1"/>
    <col min="14857" max="14857" width="7.83203125" style="4" customWidth="1"/>
    <col min="14858" max="14858" width="7.33203125" style="4" customWidth="1"/>
    <col min="14859" max="14859" width="12.83203125" style="4" customWidth="1"/>
    <col min="14860" max="14860" width="5.5" style="4" customWidth="1"/>
    <col min="14861" max="14861" width="9.83203125" style="4" customWidth="1"/>
    <col min="14862" max="14862" width="13.5" style="4" customWidth="1"/>
    <col min="14863" max="14863" width="12" style="4" customWidth="1"/>
    <col min="14864" max="14864" width="13.5" style="4" customWidth="1"/>
    <col min="14865" max="14865" width="12" style="4" customWidth="1"/>
    <col min="14866" max="14866" width="13.5" style="4" customWidth="1"/>
    <col min="14867" max="14867" width="12" style="4" customWidth="1"/>
    <col min="14868" max="14868" width="13.5" style="4" customWidth="1"/>
    <col min="14869" max="14869" width="12" style="4" customWidth="1"/>
    <col min="14870" max="14870" width="13.5" style="4" customWidth="1"/>
    <col min="14871" max="14871" width="12" style="4" customWidth="1"/>
    <col min="14872" max="14872" width="15.83203125" style="4" customWidth="1"/>
    <col min="14873" max="14873" width="13.5" style="4" customWidth="1"/>
    <col min="14874" max="14875" width="0" style="4" hidden="1" customWidth="1"/>
    <col min="14876" max="14876" width="8.5" style="4" customWidth="1"/>
    <col min="14877" max="14877" width="9.5" style="4" customWidth="1"/>
    <col min="14878" max="15111" width="9.1640625" style="4"/>
    <col min="15112" max="15112" width="35.5" style="4" customWidth="1"/>
    <col min="15113" max="15113" width="7.83203125" style="4" customWidth="1"/>
    <col min="15114" max="15114" width="7.33203125" style="4" customWidth="1"/>
    <col min="15115" max="15115" width="12.83203125" style="4" customWidth="1"/>
    <col min="15116" max="15116" width="5.5" style="4" customWidth="1"/>
    <col min="15117" max="15117" width="9.83203125" style="4" customWidth="1"/>
    <col min="15118" max="15118" width="13.5" style="4" customWidth="1"/>
    <col min="15119" max="15119" width="12" style="4" customWidth="1"/>
    <col min="15120" max="15120" width="13.5" style="4" customWidth="1"/>
    <col min="15121" max="15121" width="12" style="4" customWidth="1"/>
    <col min="15122" max="15122" width="13.5" style="4" customWidth="1"/>
    <col min="15123" max="15123" width="12" style="4" customWidth="1"/>
    <col min="15124" max="15124" width="13.5" style="4" customWidth="1"/>
    <col min="15125" max="15125" width="12" style="4" customWidth="1"/>
    <col min="15126" max="15126" width="13.5" style="4" customWidth="1"/>
    <col min="15127" max="15127" width="12" style="4" customWidth="1"/>
    <col min="15128" max="15128" width="15.83203125" style="4" customWidth="1"/>
    <col min="15129" max="15129" width="13.5" style="4" customWidth="1"/>
    <col min="15130" max="15131" width="0" style="4" hidden="1" customWidth="1"/>
    <col min="15132" max="15132" width="8.5" style="4" customWidth="1"/>
    <col min="15133" max="15133" width="9.5" style="4" customWidth="1"/>
    <col min="15134" max="15367" width="9.1640625" style="4"/>
    <col min="15368" max="15368" width="35.5" style="4" customWidth="1"/>
    <col min="15369" max="15369" width="7.83203125" style="4" customWidth="1"/>
    <col min="15370" max="15370" width="7.33203125" style="4" customWidth="1"/>
    <col min="15371" max="15371" width="12.83203125" style="4" customWidth="1"/>
    <col min="15372" max="15372" width="5.5" style="4" customWidth="1"/>
    <col min="15373" max="15373" width="9.83203125" style="4" customWidth="1"/>
    <col min="15374" max="15374" width="13.5" style="4" customWidth="1"/>
    <col min="15375" max="15375" width="12" style="4" customWidth="1"/>
    <col min="15376" max="15376" width="13.5" style="4" customWidth="1"/>
    <col min="15377" max="15377" width="12" style="4" customWidth="1"/>
    <col min="15378" max="15378" width="13.5" style="4" customWidth="1"/>
    <col min="15379" max="15379" width="12" style="4" customWidth="1"/>
    <col min="15380" max="15380" width="13.5" style="4" customWidth="1"/>
    <col min="15381" max="15381" width="12" style="4" customWidth="1"/>
    <col min="15382" max="15382" width="13.5" style="4" customWidth="1"/>
    <col min="15383" max="15383" width="12" style="4" customWidth="1"/>
    <col min="15384" max="15384" width="15.83203125" style="4" customWidth="1"/>
    <col min="15385" max="15385" width="13.5" style="4" customWidth="1"/>
    <col min="15386" max="15387" width="0" style="4" hidden="1" customWidth="1"/>
    <col min="15388" max="15388" width="8.5" style="4" customWidth="1"/>
    <col min="15389" max="15389" width="9.5" style="4" customWidth="1"/>
    <col min="15390" max="15623" width="9.1640625" style="4"/>
    <col min="15624" max="15624" width="35.5" style="4" customWidth="1"/>
    <col min="15625" max="15625" width="7.83203125" style="4" customWidth="1"/>
    <col min="15626" max="15626" width="7.33203125" style="4" customWidth="1"/>
    <col min="15627" max="15627" width="12.83203125" style="4" customWidth="1"/>
    <col min="15628" max="15628" width="5.5" style="4" customWidth="1"/>
    <col min="15629" max="15629" width="9.83203125" style="4" customWidth="1"/>
    <col min="15630" max="15630" width="13.5" style="4" customWidth="1"/>
    <col min="15631" max="15631" width="12" style="4" customWidth="1"/>
    <col min="15632" max="15632" width="13.5" style="4" customWidth="1"/>
    <col min="15633" max="15633" width="12" style="4" customWidth="1"/>
    <col min="15634" max="15634" width="13.5" style="4" customWidth="1"/>
    <col min="15635" max="15635" width="12" style="4" customWidth="1"/>
    <col min="15636" max="15636" width="13.5" style="4" customWidth="1"/>
    <col min="15637" max="15637" width="12" style="4" customWidth="1"/>
    <col min="15638" max="15638" width="13.5" style="4" customWidth="1"/>
    <col min="15639" max="15639" width="12" style="4" customWidth="1"/>
    <col min="15640" max="15640" width="15.83203125" style="4" customWidth="1"/>
    <col min="15641" max="15641" width="13.5" style="4" customWidth="1"/>
    <col min="15642" max="15643" width="0" style="4" hidden="1" customWidth="1"/>
    <col min="15644" max="15644" width="8.5" style="4" customWidth="1"/>
    <col min="15645" max="15645" width="9.5" style="4" customWidth="1"/>
    <col min="15646" max="15879" width="9.1640625" style="4"/>
    <col min="15880" max="15880" width="35.5" style="4" customWidth="1"/>
    <col min="15881" max="15881" width="7.83203125" style="4" customWidth="1"/>
    <col min="15882" max="15882" width="7.33203125" style="4" customWidth="1"/>
    <col min="15883" max="15883" width="12.83203125" style="4" customWidth="1"/>
    <col min="15884" max="15884" width="5.5" style="4" customWidth="1"/>
    <col min="15885" max="15885" width="9.83203125" style="4" customWidth="1"/>
    <col min="15886" max="15886" width="13.5" style="4" customWidth="1"/>
    <col min="15887" max="15887" width="12" style="4" customWidth="1"/>
    <col min="15888" max="15888" width="13.5" style="4" customWidth="1"/>
    <col min="15889" max="15889" width="12" style="4" customWidth="1"/>
    <col min="15890" max="15890" width="13.5" style="4" customWidth="1"/>
    <col min="15891" max="15891" width="12" style="4" customWidth="1"/>
    <col min="15892" max="15892" width="13.5" style="4" customWidth="1"/>
    <col min="15893" max="15893" width="12" style="4" customWidth="1"/>
    <col min="15894" max="15894" width="13.5" style="4" customWidth="1"/>
    <col min="15895" max="15895" width="12" style="4" customWidth="1"/>
    <col min="15896" max="15896" width="15.83203125" style="4" customWidth="1"/>
    <col min="15897" max="15897" width="13.5" style="4" customWidth="1"/>
    <col min="15898" max="15899" width="0" style="4" hidden="1" customWidth="1"/>
    <col min="15900" max="15900" width="8.5" style="4" customWidth="1"/>
    <col min="15901" max="15901" width="9.5" style="4" customWidth="1"/>
    <col min="15902" max="16135" width="9.1640625" style="4"/>
    <col min="16136" max="16136" width="35.5" style="4" customWidth="1"/>
    <col min="16137" max="16137" width="7.83203125" style="4" customWidth="1"/>
    <col min="16138" max="16138" width="7.33203125" style="4" customWidth="1"/>
    <col min="16139" max="16139" width="12.83203125" style="4" customWidth="1"/>
    <col min="16140" max="16140" width="5.5" style="4" customWidth="1"/>
    <col min="16141" max="16141" width="9.83203125" style="4" customWidth="1"/>
    <col min="16142" max="16142" width="13.5" style="4" customWidth="1"/>
    <col min="16143" max="16143" width="12" style="4" customWidth="1"/>
    <col min="16144" max="16144" width="13.5" style="4" customWidth="1"/>
    <col min="16145" max="16145" width="12" style="4" customWidth="1"/>
    <col min="16146" max="16146" width="13.5" style="4" customWidth="1"/>
    <col min="16147" max="16147" width="12" style="4" customWidth="1"/>
    <col min="16148" max="16148" width="13.5" style="4" customWidth="1"/>
    <col min="16149" max="16149" width="12" style="4" customWidth="1"/>
    <col min="16150" max="16150" width="13.5" style="4" customWidth="1"/>
    <col min="16151" max="16151" width="12" style="4" customWidth="1"/>
    <col min="16152" max="16152" width="15.83203125" style="4" customWidth="1"/>
    <col min="16153" max="16153" width="13.5" style="4" customWidth="1"/>
    <col min="16154" max="16155" width="0" style="4" hidden="1" customWidth="1"/>
    <col min="16156" max="16156" width="8.5" style="4" customWidth="1"/>
    <col min="16157" max="16157" width="9.5" style="4" customWidth="1"/>
    <col min="16158" max="16377" width="9.1640625" style="4"/>
    <col min="16378" max="16384" width="9.1640625" style="4" customWidth="1"/>
  </cols>
  <sheetData>
    <row r="1" spans="1:35" ht="18" x14ac:dyDescent="0.2">
      <c r="A1" s="70" t="str">
        <f>'2. NOFO Overview'!A1</f>
        <v>US FOREST SERVICE NOFO: USDA-FS-WOOD INNOVATIONS-2026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14"/>
      <c r="AI1" s="4"/>
    </row>
    <row r="2" spans="1:35" ht="17" customHeight="1" x14ac:dyDescent="0.2">
      <c r="A2" s="2" t="str">
        <f>'1. Instructions - READ FIRST'!A2</f>
        <v>Forest Business Alliance Budget Templates and Guidance (Updated 18 March 2026)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14"/>
    </row>
    <row r="3" spans="1:35" ht="5"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14"/>
    </row>
    <row r="4" spans="1:35" ht="20.25" customHeight="1" x14ac:dyDescent="0.2">
      <c r="A4" s="74" t="s">
        <v>238</v>
      </c>
      <c r="B4" s="2"/>
      <c r="C4" s="59" t="s">
        <v>234</v>
      </c>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2"/>
      <c r="AG4" s="2"/>
      <c r="AH4" s="14"/>
    </row>
    <row r="5" spans="1:35" ht="12" customHeight="1" thickBot="1" x14ac:dyDescent="0.25">
      <c r="A5" s="74"/>
      <c r="B5" s="2"/>
      <c r="C5" s="73"/>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14"/>
    </row>
    <row r="6" spans="1:35" ht="20.25" customHeight="1" x14ac:dyDescent="0.2">
      <c r="A6" s="301" t="s">
        <v>84</v>
      </c>
      <c r="B6" s="302" t="s">
        <v>83</v>
      </c>
      <c r="C6" s="303" t="s">
        <v>82</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14"/>
    </row>
    <row r="7" spans="1:35" ht="16" customHeight="1" x14ac:dyDescent="0.2">
      <c r="A7" s="304" t="s">
        <v>80</v>
      </c>
      <c r="B7" s="308">
        <v>1.03</v>
      </c>
      <c r="C7" s="305">
        <f>POWER(B7,2)</f>
        <v>1.0609</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14"/>
    </row>
    <row r="8" spans="1:35" ht="17" customHeight="1" thickBot="1" x14ac:dyDescent="0.25">
      <c r="A8" s="306" t="s">
        <v>81</v>
      </c>
      <c r="B8" s="309">
        <v>1.03</v>
      </c>
      <c r="C8" s="307">
        <f>POWER(B8,2)</f>
        <v>1.0609</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14"/>
    </row>
    <row r="9" spans="1:35" ht="17" thickBot="1"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14"/>
    </row>
    <row r="10" spans="1:35" s="6" customFormat="1" ht="15" customHeight="1" thickTop="1" x14ac:dyDescent="0.2">
      <c r="A10" s="341" t="s">
        <v>6</v>
      </c>
      <c r="B10" s="344" t="s">
        <v>7</v>
      </c>
      <c r="C10" s="344" t="s">
        <v>5</v>
      </c>
      <c r="D10" s="350" t="s">
        <v>8</v>
      </c>
      <c r="E10" s="336"/>
      <c r="F10" s="336"/>
      <c r="G10" s="336"/>
      <c r="H10" s="336"/>
      <c r="I10" s="336"/>
      <c r="J10" s="336"/>
      <c r="K10" s="336"/>
      <c r="L10" s="336"/>
      <c r="M10" s="336"/>
      <c r="N10" s="336"/>
      <c r="O10" s="336"/>
      <c r="P10" s="336"/>
      <c r="Q10" s="336"/>
      <c r="R10" s="336"/>
      <c r="S10" s="336"/>
      <c r="T10" s="337"/>
      <c r="U10" s="209" t="s">
        <v>9</v>
      </c>
      <c r="V10" s="210"/>
      <c r="W10" s="210"/>
      <c r="X10" s="210"/>
      <c r="Y10" s="211"/>
      <c r="Z10" s="209" t="s">
        <v>10</v>
      </c>
      <c r="AA10" s="210"/>
      <c r="AB10" s="210"/>
      <c r="AC10" s="210"/>
      <c r="AD10" s="211"/>
      <c r="AE10" s="336" t="s">
        <v>179</v>
      </c>
      <c r="AF10" s="336"/>
      <c r="AG10" s="337"/>
      <c r="AH10" s="338" t="s">
        <v>78</v>
      </c>
    </row>
    <row r="11" spans="1:35" s="6" customFormat="1" ht="15" customHeight="1" x14ac:dyDescent="0.2">
      <c r="A11" s="342"/>
      <c r="B11" s="345"/>
      <c r="C11" s="345"/>
      <c r="D11" s="351" t="s">
        <v>163</v>
      </c>
      <c r="E11" s="352"/>
      <c r="F11" s="352"/>
      <c r="G11" s="353"/>
      <c r="H11" s="354" t="s">
        <v>164</v>
      </c>
      <c r="I11" s="352"/>
      <c r="J11" s="352"/>
      <c r="K11" s="353"/>
      <c r="L11" s="354" t="s">
        <v>165</v>
      </c>
      <c r="M11" s="352"/>
      <c r="N11" s="352"/>
      <c r="O11" s="353"/>
      <c r="P11" s="354" t="s">
        <v>166</v>
      </c>
      <c r="Q11" s="352"/>
      <c r="R11" s="352"/>
      <c r="S11" s="353"/>
      <c r="T11" s="324" t="s">
        <v>175</v>
      </c>
      <c r="U11" s="327" t="s">
        <v>77</v>
      </c>
      <c r="V11" s="333"/>
      <c r="W11" s="333" t="s">
        <v>13</v>
      </c>
      <c r="X11" s="333"/>
      <c r="Y11" s="324" t="s">
        <v>176</v>
      </c>
      <c r="Z11" s="327" t="s">
        <v>77</v>
      </c>
      <c r="AA11" s="333"/>
      <c r="AB11" s="333" t="s">
        <v>13</v>
      </c>
      <c r="AC11" s="333"/>
      <c r="AD11" s="324" t="s">
        <v>177</v>
      </c>
      <c r="AE11" s="327" t="s">
        <v>77</v>
      </c>
      <c r="AF11" s="330" t="s">
        <v>13</v>
      </c>
      <c r="AG11" s="324" t="s">
        <v>178</v>
      </c>
      <c r="AH11" s="339"/>
    </row>
    <row r="12" spans="1:35" s="6" customFormat="1" ht="15" customHeight="1" x14ac:dyDescent="0.2">
      <c r="A12" s="342"/>
      <c r="B12" s="346"/>
      <c r="C12" s="346"/>
      <c r="D12" s="348" t="s">
        <v>77</v>
      </c>
      <c r="E12" s="349"/>
      <c r="F12" s="335" t="s">
        <v>13</v>
      </c>
      <c r="G12" s="335"/>
      <c r="H12" s="335" t="s">
        <v>77</v>
      </c>
      <c r="I12" s="335"/>
      <c r="J12" s="335" t="s">
        <v>13</v>
      </c>
      <c r="K12" s="335"/>
      <c r="L12" s="335" t="s">
        <v>77</v>
      </c>
      <c r="M12" s="335"/>
      <c r="N12" s="335" t="s">
        <v>13</v>
      </c>
      <c r="O12" s="335"/>
      <c r="P12" s="335" t="s">
        <v>77</v>
      </c>
      <c r="Q12" s="335"/>
      <c r="R12" s="335" t="s">
        <v>13</v>
      </c>
      <c r="S12" s="335"/>
      <c r="T12" s="325"/>
      <c r="U12" s="329"/>
      <c r="V12" s="334"/>
      <c r="W12" s="334"/>
      <c r="X12" s="334"/>
      <c r="Y12" s="325"/>
      <c r="Z12" s="329"/>
      <c r="AA12" s="334"/>
      <c r="AB12" s="334"/>
      <c r="AC12" s="334"/>
      <c r="AD12" s="325"/>
      <c r="AE12" s="328"/>
      <c r="AF12" s="331"/>
      <c r="AG12" s="325"/>
      <c r="AH12" s="339"/>
    </row>
    <row r="13" spans="1:35" s="6" customFormat="1" x14ac:dyDescent="0.2">
      <c r="A13" s="343"/>
      <c r="B13" s="347"/>
      <c r="C13" s="347"/>
      <c r="D13" s="212" t="s">
        <v>14</v>
      </c>
      <c r="E13" s="213" t="s">
        <v>16</v>
      </c>
      <c r="F13" s="214" t="s">
        <v>14</v>
      </c>
      <c r="G13" s="214" t="s">
        <v>15</v>
      </c>
      <c r="H13" s="214" t="s">
        <v>14</v>
      </c>
      <c r="I13" s="214" t="s">
        <v>16</v>
      </c>
      <c r="J13" s="214" t="s">
        <v>14</v>
      </c>
      <c r="K13" s="214" t="s">
        <v>15</v>
      </c>
      <c r="L13" s="214" t="s">
        <v>14</v>
      </c>
      <c r="M13" s="214" t="s">
        <v>16</v>
      </c>
      <c r="N13" s="214" t="s">
        <v>14</v>
      </c>
      <c r="O13" s="214" t="s">
        <v>15</v>
      </c>
      <c r="P13" s="214" t="s">
        <v>14</v>
      </c>
      <c r="Q13" s="214" t="s">
        <v>16</v>
      </c>
      <c r="R13" s="214" t="s">
        <v>14</v>
      </c>
      <c r="S13" s="214" t="s">
        <v>15</v>
      </c>
      <c r="T13" s="326"/>
      <c r="U13" s="212" t="s">
        <v>14</v>
      </c>
      <c r="V13" s="214" t="s">
        <v>16</v>
      </c>
      <c r="W13" s="214" t="s">
        <v>14</v>
      </c>
      <c r="X13" s="214" t="s">
        <v>15</v>
      </c>
      <c r="Y13" s="326"/>
      <c r="Z13" s="212" t="s">
        <v>14</v>
      </c>
      <c r="AA13" s="214" t="s">
        <v>16</v>
      </c>
      <c r="AB13" s="214" t="s">
        <v>14</v>
      </c>
      <c r="AC13" s="214" t="s">
        <v>15</v>
      </c>
      <c r="AD13" s="326"/>
      <c r="AE13" s="329"/>
      <c r="AF13" s="332"/>
      <c r="AG13" s="326"/>
      <c r="AH13" s="340"/>
    </row>
    <row r="14" spans="1:35" s="52" customFormat="1" ht="17" x14ac:dyDescent="0.2">
      <c r="A14" s="215" t="s">
        <v>70</v>
      </c>
      <c r="B14" s="216"/>
      <c r="C14" s="216"/>
      <c r="D14" s="217"/>
      <c r="E14" s="218"/>
      <c r="F14" s="219"/>
      <c r="G14" s="219"/>
      <c r="H14" s="219"/>
      <c r="I14" s="219"/>
      <c r="J14" s="219"/>
      <c r="K14" s="219"/>
      <c r="L14" s="219"/>
      <c r="M14" s="219"/>
      <c r="N14" s="219"/>
      <c r="O14" s="219"/>
      <c r="P14" s="219"/>
      <c r="Q14" s="219"/>
      <c r="R14" s="219"/>
      <c r="S14" s="219"/>
      <c r="T14" s="220"/>
      <c r="U14" s="217"/>
      <c r="V14" s="218"/>
      <c r="W14" s="218"/>
      <c r="X14" s="218"/>
      <c r="Y14" s="220"/>
      <c r="Z14" s="217"/>
      <c r="AA14" s="218"/>
      <c r="AB14" s="218"/>
      <c r="AC14" s="218"/>
      <c r="AD14" s="220"/>
      <c r="AE14" s="221"/>
      <c r="AF14" s="218"/>
      <c r="AG14" s="222"/>
      <c r="AH14" s="222"/>
    </row>
    <row r="15" spans="1:35" s="52" customFormat="1" ht="68" x14ac:dyDescent="0.2">
      <c r="A15" s="62" t="s">
        <v>85</v>
      </c>
      <c r="B15" s="63" t="s">
        <v>33</v>
      </c>
      <c r="C15" s="64">
        <v>250</v>
      </c>
      <c r="D15" s="114">
        <f>260*(0.5/4)</f>
        <v>32.5</v>
      </c>
      <c r="E15" s="226">
        <f>$C15*D15</f>
        <v>8125</v>
      </c>
      <c r="F15" s="115">
        <f>260*(0.5/4)</f>
        <v>32.5</v>
      </c>
      <c r="G15" s="201">
        <f>$C15*F15</f>
        <v>8125</v>
      </c>
      <c r="H15" s="115">
        <f>260*(0.5/4)</f>
        <v>32.5</v>
      </c>
      <c r="I15" s="201">
        <f>$C15*H15</f>
        <v>8125</v>
      </c>
      <c r="J15" s="115">
        <f>260*(0.5/4)</f>
        <v>32.5</v>
      </c>
      <c r="K15" s="201">
        <f>$C15*J15</f>
        <v>8125</v>
      </c>
      <c r="L15" s="115">
        <f>260*(0.5/4)</f>
        <v>32.5</v>
      </c>
      <c r="M15" s="201">
        <f>$C15*L15</f>
        <v>8125</v>
      </c>
      <c r="N15" s="115">
        <f>260*(0.5/4)</f>
        <v>32.5</v>
      </c>
      <c r="O15" s="201">
        <f>$C15*N15</f>
        <v>8125</v>
      </c>
      <c r="P15" s="115">
        <f>260*(0.5/4)</f>
        <v>32.5</v>
      </c>
      <c r="Q15" s="201">
        <f>$C15*P15</f>
        <v>8125</v>
      </c>
      <c r="R15" s="115">
        <f>260*(0.5/4)</f>
        <v>32.5</v>
      </c>
      <c r="S15" s="201">
        <f>$C15*R15</f>
        <v>8125</v>
      </c>
      <c r="T15" s="226">
        <f t="shared" ref="T15:T30" si="0">SUM(E15,G15,I15,K15,M15,O15,Q15,S15)</f>
        <v>65000</v>
      </c>
      <c r="U15" s="65">
        <f>260*0.5</f>
        <v>130</v>
      </c>
      <c r="V15" s="201">
        <f t="shared" ref="V15:V30" si="1">$C15*U15*B$7</f>
        <v>33475</v>
      </c>
      <c r="W15" s="66">
        <f>260*0.5</f>
        <v>130</v>
      </c>
      <c r="X15" s="201">
        <f>$C15*W15*B7</f>
        <v>33475</v>
      </c>
      <c r="Y15" s="226">
        <f>SUM(V15,X15)</f>
        <v>66950</v>
      </c>
      <c r="Z15" s="65">
        <f>260*0.5</f>
        <v>130</v>
      </c>
      <c r="AA15" s="201">
        <f t="shared" ref="AA15:AA30" si="2">$C15*Z15*C$7</f>
        <v>34479.25</v>
      </c>
      <c r="AB15" s="66">
        <f>260*0.5</f>
        <v>130</v>
      </c>
      <c r="AC15" s="201">
        <f t="shared" ref="AC15:AC30" si="3">$C15*AB15*C$7</f>
        <v>34479.25</v>
      </c>
      <c r="AD15" s="226">
        <f>SUM(AA15,AC15)</f>
        <v>68958.5</v>
      </c>
      <c r="AE15" s="200">
        <f>SUM(E15,I15,M15,Q15,V15,AA15)</f>
        <v>100454.25</v>
      </c>
      <c r="AF15" s="201">
        <f>SUM(G15,K15,O15,S15,X15,AC15)</f>
        <v>100454.25</v>
      </c>
      <c r="AG15" s="202">
        <f>SUM(T15,Y15,AD15)</f>
        <v>200908.5</v>
      </c>
      <c r="AH15" s="75" t="s">
        <v>235</v>
      </c>
    </row>
    <row r="16" spans="1:35" s="52" customFormat="1" x14ac:dyDescent="0.2">
      <c r="A16" s="62"/>
      <c r="B16" s="63"/>
      <c r="C16" s="64">
        <v>0</v>
      </c>
      <c r="D16" s="65">
        <v>0</v>
      </c>
      <c r="E16" s="226">
        <f t="shared" ref="E16:G30" si="4">$C16*D16</f>
        <v>0</v>
      </c>
      <c r="F16" s="66">
        <v>0</v>
      </c>
      <c r="G16" s="201">
        <f t="shared" si="4"/>
        <v>0</v>
      </c>
      <c r="H16" s="66">
        <v>0</v>
      </c>
      <c r="I16" s="201">
        <f t="shared" ref="I16:I30" si="5">$C16*H16</f>
        <v>0</v>
      </c>
      <c r="J16" s="66">
        <v>0</v>
      </c>
      <c r="K16" s="201">
        <f t="shared" ref="K16:K30" si="6">$C16*J16</f>
        <v>0</v>
      </c>
      <c r="L16" s="66">
        <v>0</v>
      </c>
      <c r="M16" s="201">
        <f t="shared" ref="M16:M30" si="7">$C16*L16</f>
        <v>0</v>
      </c>
      <c r="N16" s="66">
        <v>0</v>
      </c>
      <c r="O16" s="201">
        <f t="shared" ref="O16:O30" si="8">$C16*N16</f>
        <v>0</v>
      </c>
      <c r="P16" s="66">
        <v>0</v>
      </c>
      <c r="Q16" s="201">
        <f t="shared" ref="Q16:Q30" si="9">$C16*P16</f>
        <v>0</v>
      </c>
      <c r="R16" s="66">
        <v>0</v>
      </c>
      <c r="S16" s="201">
        <f t="shared" ref="S16:S30" si="10">$C16*R16</f>
        <v>0</v>
      </c>
      <c r="T16" s="226">
        <f t="shared" si="0"/>
        <v>0</v>
      </c>
      <c r="U16" s="65">
        <v>0</v>
      </c>
      <c r="V16" s="201">
        <f t="shared" si="1"/>
        <v>0</v>
      </c>
      <c r="W16" s="66">
        <v>0</v>
      </c>
      <c r="X16" s="201">
        <f t="shared" ref="X16" si="11">$C16*W16</f>
        <v>0</v>
      </c>
      <c r="Y16" s="226">
        <f t="shared" ref="Y16:Y30" si="12">SUM(V16,X16)</f>
        <v>0</v>
      </c>
      <c r="Z16" s="65">
        <v>0</v>
      </c>
      <c r="AA16" s="201">
        <f t="shared" si="2"/>
        <v>0</v>
      </c>
      <c r="AB16" s="66">
        <v>0</v>
      </c>
      <c r="AC16" s="201">
        <f t="shared" si="3"/>
        <v>0</v>
      </c>
      <c r="AD16" s="226">
        <f t="shared" ref="AD16:AD30" si="13">SUM(AA16,AC16)</f>
        <v>0</v>
      </c>
      <c r="AE16" s="200">
        <f t="shared" ref="AE16:AE30" si="14">SUM(E16,I16,M16,Q16,V16,AA16)</f>
        <v>0</v>
      </c>
      <c r="AF16" s="201">
        <f t="shared" ref="AF16:AF30" si="15">SUM(G16,K16,O16,S16,X16,AC16)</f>
        <v>0</v>
      </c>
      <c r="AG16" s="202">
        <f t="shared" ref="AG16:AG30" si="16">SUM(T16,Y16,AD16)</f>
        <v>0</v>
      </c>
      <c r="AH16" s="75"/>
    </row>
    <row r="17" spans="1:34" s="52" customFormat="1" x14ac:dyDescent="0.2">
      <c r="A17" s="62"/>
      <c r="B17" s="63"/>
      <c r="C17" s="64">
        <v>0</v>
      </c>
      <c r="D17" s="65">
        <v>0</v>
      </c>
      <c r="E17" s="226">
        <f t="shared" si="4"/>
        <v>0</v>
      </c>
      <c r="F17" s="66">
        <v>0</v>
      </c>
      <c r="G17" s="201">
        <f t="shared" si="4"/>
        <v>0</v>
      </c>
      <c r="H17" s="66">
        <v>0</v>
      </c>
      <c r="I17" s="201">
        <f t="shared" si="5"/>
        <v>0</v>
      </c>
      <c r="J17" s="66">
        <v>0</v>
      </c>
      <c r="K17" s="201">
        <f t="shared" si="6"/>
        <v>0</v>
      </c>
      <c r="L17" s="66">
        <v>0</v>
      </c>
      <c r="M17" s="201">
        <f t="shared" si="7"/>
        <v>0</v>
      </c>
      <c r="N17" s="66">
        <v>0</v>
      </c>
      <c r="O17" s="201">
        <f t="shared" si="8"/>
        <v>0</v>
      </c>
      <c r="P17" s="66">
        <v>0</v>
      </c>
      <c r="Q17" s="201">
        <f t="shared" si="9"/>
        <v>0</v>
      </c>
      <c r="R17" s="66">
        <v>0</v>
      </c>
      <c r="S17" s="201">
        <f t="shared" si="10"/>
        <v>0</v>
      </c>
      <c r="T17" s="226">
        <f t="shared" si="0"/>
        <v>0</v>
      </c>
      <c r="U17" s="65">
        <v>0</v>
      </c>
      <c r="V17" s="201">
        <f t="shared" si="1"/>
        <v>0</v>
      </c>
      <c r="W17" s="66">
        <v>0</v>
      </c>
      <c r="X17" s="201">
        <f t="shared" ref="X17" si="17">$C17*W17</f>
        <v>0</v>
      </c>
      <c r="Y17" s="226">
        <f t="shared" si="12"/>
        <v>0</v>
      </c>
      <c r="Z17" s="65">
        <v>0</v>
      </c>
      <c r="AA17" s="201">
        <f t="shared" si="2"/>
        <v>0</v>
      </c>
      <c r="AB17" s="66">
        <v>0</v>
      </c>
      <c r="AC17" s="201">
        <f t="shared" si="3"/>
        <v>0</v>
      </c>
      <c r="AD17" s="226">
        <f t="shared" si="13"/>
        <v>0</v>
      </c>
      <c r="AE17" s="200">
        <f t="shared" si="14"/>
        <v>0</v>
      </c>
      <c r="AF17" s="201">
        <f t="shared" si="15"/>
        <v>0</v>
      </c>
      <c r="AG17" s="202">
        <f t="shared" si="16"/>
        <v>0</v>
      </c>
      <c r="AH17" s="75"/>
    </row>
    <row r="18" spans="1:34" s="52" customFormat="1" x14ac:dyDescent="0.2">
      <c r="A18" s="62"/>
      <c r="B18" s="63"/>
      <c r="C18" s="64">
        <v>0</v>
      </c>
      <c r="D18" s="65">
        <v>0</v>
      </c>
      <c r="E18" s="226">
        <f t="shared" si="4"/>
        <v>0</v>
      </c>
      <c r="F18" s="66">
        <v>0</v>
      </c>
      <c r="G18" s="201">
        <f t="shared" si="4"/>
        <v>0</v>
      </c>
      <c r="H18" s="66">
        <v>0</v>
      </c>
      <c r="I18" s="201">
        <f t="shared" si="5"/>
        <v>0</v>
      </c>
      <c r="J18" s="66">
        <v>0</v>
      </c>
      <c r="K18" s="201">
        <f t="shared" si="6"/>
        <v>0</v>
      </c>
      <c r="L18" s="66">
        <v>0</v>
      </c>
      <c r="M18" s="201">
        <f t="shared" si="7"/>
        <v>0</v>
      </c>
      <c r="N18" s="66">
        <v>0</v>
      </c>
      <c r="O18" s="201">
        <f t="shared" si="8"/>
        <v>0</v>
      </c>
      <c r="P18" s="66">
        <v>0</v>
      </c>
      <c r="Q18" s="201">
        <f t="shared" si="9"/>
        <v>0</v>
      </c>
      <c r="R18" s="66">
        <v>0</v>
      </c>
      <c r="S18" s="201">
        <f t="shared" si="10"/>
        <v>0</v>
      </c>
      <c r="T18" s="226">
        <f t="shared" si="0"/>
        <v>0</v>
      </c>
      <c r="U18" s="65">
        <v>0</v>
      </c>
      <c r="V18" s="201">
        <f t="shared" si="1"/>
        <v>0</v>
      </c>
      <c r="W18" s="66">
        <v>0</v>
      </c>
      <c r="X18" s="201">
        <f t="shared" ref="X18" si="18">$C18*W18</f>
        <v>0</v>
      </c>
      <c r="Y18" s="226">
        <f t="shared" si="12"/>
        <v>0</v>
      </c>
      <c r="Z18" s="65">
        <v>0</v>
      </c>
      <c r="AA18" s="201">
        <f t="shared" si="2"/>
        <v>0</v>
      </c>
      <c r="AB18" s="66">
        <v>0</v>
      </c>
      <c r="AC18" s="201">
        <f t="shared" si="3"/>
        <v>0</v>
      </c>
      <c r="AD18" s="226">
        <f t="shared" si="13"/>
        <v>0</v>
      </c>
      <c r="AE18" s="200">
        <f t="shared" si="14"/>
        <v>0</v>
      </c>
      <c r="AF18" s="201">
        <f t="shared" si="15"/>
        <v>0</v>
      </c>
      <c r="AG18" s="202">
        <f t="shared" si="16"/>
        <v>0</v>
      </c>
      <c r="AH18" s="75"/>
    </row>
    <row r="19" spans="1:34" s="52" customFormat="1" x14ac:dyDescent="0.2">
      <c r="A19" s="62"/>
      <c r="B19" s="63"/>
      <c r="C19" s="64">
        <v>0</v>
      </c>
      <c r="D19" s="65">
        <v>0</v>
      </c>
      <c r="E19" s="226">
        <f t="shared" si="4"/>
        <v>0</v>
      </c>
      <c r="F19" s="66">
        <v>0</v>
      </c>
      <c r="G19" s="201">
        <f t="shared" si="4"/>
        <v>0</v>
      </c>
      <c r="H19" s="66">
        <v>0</v>
      </c>
      <c r="I19" s="201">
        <f t="shared" si="5"/>
        <v>0</v>
      </c>
      <c r="J19" s="66">
        <v>0</v>
      </c>
      <c r="K19" s="201">
        <f t="shared" si="6"/>
        <v>0</v>
      </c>
      <c r="L19" s="66">
        <v>0</v>
      </c>
      <c r="M19" s="201">
        <f t="shared" si="7"/>
        <v>0</v>
      </c>
      <c r="N19" s="66">
        <v>0</v>
      </c>
      <c r="O19" s="201">
        <f t="shared" si="8"/>
        <v>0</v>
      </c>
      <c r="P19" s="66">
        <v>0</v>
      </c>
      <c r="Q19" s="201">
        <f t="shared" si="9"/>
        <v>0</v>
      </c>
      <c r="R19" s="66">
        <v>0</v>
      </c>
      <c r="S19" s="201">
        <f t="shared" si="10"/>
        <v>0</v>
      </c>
      <c r="T19" s="226">
        <f t="shared" si="0"/>
        <v>0</v>
      </c>
      <c r="U19" s="65">
        <v>0</v>
      </c>
      <c r="V19" s="201">
        <f t="shared" si="1"/>
        <v>0</v>
      </c>
      <c r="W19" s="66">
        <v>0</v>
      </c>
      <c r="X19" s="201">
        <f t="shared" ref="X19" si="19">$C19*W19</f>
        <v>0</v>
      </c>
      <c r="Y19" s="226">
        <f t="shared" si="12"/>
        <v>0</v>
      </c>
      <c r="Z19" s="65">
        <v>0</v>
      </c>
      <c r="AA19" s="201">
        <f t="shared" si="2"/>
        <v>0</v>
      </c>
      <c r="AB19" s="66">
        <v>0</v>
      </c>
      <c r="AC19" s="201">
        <f t="shared" si="3"/>
        <v>0</v>
      </c>
      <c r="AD19" s="226">
        <f t="shared" si="13"/>
        <v>0</v>
      </c>
      <c r="AE19" s="200">
        <f t="shared" si="14"/>
        <v>0</v>
      </c>
      <c r="AF19" s="201">
        <f t="shared" si="15"/>
        <v>0</v>
      </c>
      <c r="AG19" s="202">
        <f t="shared" si="16"/>
        <v>0</v>
      </c>
      <c r="AH19" s="75"/>
    </row>
    <row r="20" spans="1:34" s="52" customFormat="1" x14ac:dyDescent="0.2">
      <c r="A20" s="62"/>
      <c r="B20" s="63"/>
      <c r="C20" s="64">
        <v>0</v>
      </c>
      <c r="D20" s="65">
        <v>0</v>
      </c>
      <c r="E20" s="226">
        <f t="shared" si="4"/>
        <v>0</v>
      </c>
      <c r="F20" s="66">
        <v>0</v>
      </c>
      <c r="G20" s="201">
        <f t="shared" si="4"/>
        <v>0</v>
      </c>
      <c r="H20" s="66">
        <v>0</v>
      </c>
      <c r="I20" s="201">
        <f t="shared" si="5"/>
        <v>0</v>
      </c>
      <c r="J20" s="66">
        <v>0</v>
      </c>
      <c r="K20" s="201">
        <f t="shared" si="6"/>
        <v>0</v>
      </c>
      <c r="L20" s="66">
        <v>0</v>
      </c>
      <c r="M20" s="201">
        <f t="shared" si="7"/>
        <v>0</v>
      </c>
      <c r="N20" s="66">
        <v>0</v>
      </c>
      <c r="O20" s="201">
        <f t="shared" si="8"/>
        <v>0</v>
      </c>
      <c r="P20" s="66">
        <v>0</v>
      </c>
      <c r="Q20" s="201">
        <f t="shared" si="9"/>
        <v>0</v>
      </c>
      <c r="R20" s="66">
        <v>0</v>
      </c>
      <c r="S20" s="201">
        <f t="shared" si="10"/>
        <v>0</v>
      </c>
      <c r="T20" s="226">
        <f t="shared" si="0"/>
        <v>0</v>
      </c>
      <c r="U20" s="65">
        <v>0</v>
      </c>
      <c r="V20" s="201">
        <f t="shared" si="1"/>
        <v>0</v>
      </c>
      <c r="W20" s="66">
        <v>0</v>
      </c>
      <c r="X20" s="201">
        <f t="shared" ref="X20" si="20">$C20*W20</f>
        <v>0</v>
      </c>
      <c r="Y20" s="226">
        <f t="shared" si="12"/>
        <v>0</v>
      </c>
      <c r="Z20" s="65">
        <v>0</v>
      </c>
      <c r="AA20" s="201">
        <f t="shared" si="2"/>
        <v>0</v>
      </c>
      <c r="AB20" s="66">
        <v>0</v>
      </c>
      <c r="AC20" s="201">
        <f t="shared" si="3"/>
        <v>0</v>
      </c>
      <c r="AD20" s="226">
        <f t="shared" si="13"/>
        <v>0</v>
      </c>
      <c r="AE20" s="200">
        <f t="shared" si="14"/>
        <v>0</v>
      </c>
      <c r="AF20" s="201">
        <f t="shared" si="15"/>
        <v>0</v>
      </c>
      <c r="AG20" s="202">
        <f t="shared" si="16"/>
        <v>0</v>
      </c>
      <c r="AH20" s="75"/>
    </row>
    <row r="21" spans="1:34" s="52" customFormat="1" x14ac:dyDescent="0.2">
      <c r="A21" s="62"/>
      <c r="B21" s="63"/>
      <c r="C21" s="64">
        <v>0</v>
      </c>
      <c r="D21" s="65">
        <v>0</v>
      </c>
      <c r="E21" s="226">
        <f t="shared" si="4"/>
        <v>0</v>
      </c>
      <c r="F21" s="66">
        <v>0</v>
      </c>
      <c r="G21" s="201">
        <f t="shared" si="4"/>
        <v>0</v>
      </c>
      <c r="H21" s="66">
        <v>0</v>
      </c>
      <c r="I21" s="201">
        <f t="shared" si="5"/>
        <v>0</v>
      </c>
      <c r="J21" s="66">
        <v>0</v>
      </c>
      <c r="K21" s="201">
        <f t="shared" si="6"/>
        <v>0</v>
      </c>
      <c r="L21" s="66">
        <v>0</v>
      </c>
      <c r="M21" s="201">
        <f t="shared" si="7"/>
        <v>0</v>
      </c>
      <c r="N21" s="66">
        <v>0</v>
      </c>
      <c r="O21" s="201">
        <f t="shared" si="8"/>
        <v>0</v>
      </c>
      <c r="P21" s="66">
        <v>0</v>
      </c>
      <c r="Q21" s="201">
        <f t="shared" si="9"/>
        <v>0</v>
      </c>
      <c r="R21" s="66">
        <v>0</v>
      </c>
      <c r="S21" s="201">
        <f t="shared" si="10"/>
        <v>0</v>
      </c>
      <c r="T21" s="226">
        <f t="shared" si="0"/>
        <v>0</v>
      </c>
      <c r="U21" s="65">
        <v>0</v>
      </c>
      <c r="V21" s="201">
        <f t="shared" si="1"/>
        <v>0</v>
      </c>
      <c r="W21" s="66">
        <v>0</v>
      </c>
      <c r="X21" s="201">
        <f>$C21*W21</f>
        <v>0</v>
      </c>
      <c r="Y21" s="226">
        <f t="shared" si="12"/>
        <v>0</v>
      </c>
      <c r="Z21" s="65">
        <v>0</v>
      </c>
      <c r="AA21" s="201">
        <f t="shared" si="2"/>
        <v>0</v>
      </c>
      <c r="AB21" s="66">
        <v>0</v>
      </c>
      <c r="AC21" s="201">
        <f t="shared" si="3"/>
        <v>0</v>
      </c>
      <c r="AD21" s="226">
        <f t="shared" si="13"/>
        <v>0</v>
      </c>
      <c r="AE21" s="200">
        <f t="shared" si="14"/>
        <v>0</v>
      </c>
      <c r="AF21" s="201">
        <f t="shared" si="15"/>
        <v>0</v>
      </c>
      <c r="AG21" s="202">
        <f t="shared" si="16"/>
        <v>0</v>
      </c>
      <c r="AH21" s="75"/>
    </row>
    <row r="22" spans="1:34" s="52" customFormat="1" x14ac:dyDescent="0.2">
      <c r="A22" s="62"/>
      <c r="B22" s="63"/>
      <c r="C22" s="64">
        <v>0</v>
      </c>
      <c r="D22" s="65">
        <v>0</v>
      </c>
      <c r="E22" s="226">
        <f t="shared" si="4"/>
        <v>0</v>
      </c>
      <c r="F22" s="66">
        <v>0</v>
      </c>
      <c r="G22" s="201">
        <f t="shared" si="4"/>
        <v>0</v>
      </c>
      <c r="H22" s="66">
        <v>0</v>
      </c>
      <c r="I22" s="201">
        <f t="shared" si="5"/>
        <v>0</v>
      </c>
      <c r="J22" s="66">
        <v>0</v>
      </c>
      <c r="K22" s="201">
        <f t="shared" si="6"/>
        <v>0</v>
      </c>
      <c r="L22" s="66">
        <v>0</v>
      </c>
      <c r="M22" s="201">
        <f t="shared" si="7"/>
        <v>0</v>
      </c>
      <c r="N22" s="66">
        <v>0</v>
      </c>
      <c r="O22" s="201">
        <f t="shared" si="8"/>
        <v>0</v>
      </c>
      <c r="P22" s="66">
        <v>0</v>
      </c>
      <c r="Q22" s="201">
        <f t="shared" si="9"/>
        <v>0</v>
      </c>
      <c r="R22" s="66">
        <v>0</v>
      </c>
      <c r="S22" s="201">
        <f t="shared" si="10"/>
        <v>0</v>
      </c>
      <c r="T22" s="226">
        <f t="shared" si="0"/>
        <v>0</v>
      </c>
      <c r="U22" s="65">
        <v>0</v>
      </c>
      <c r="V22" s="201">
        <f t="shared" si="1"/>
        <v>0</v>
      </c>
      <c r="W22" s="66">
        <v>0</v>
      </c>
      <c r="X22" s="201">
        <f t="shared" ref="X22" si="21">$C22*W22</f>
        <v>0</v>
      </c>
      <c r="Y22" s="226">
        <f t="shared" si="12"/>
        <v>0</v>
      </c>
      <c r="Z22" s="65">
        <v>0</v>
      </c>
      <c r="AA22" s="201">
        <f t="shared" si="2"/>
        <v>0</v>
      </c>
      <c r="AB22" s="66">
        <v>0</v>
      </c>
      <c r="AC22" s="201">
        <f t="shared" si="3"/>
        <v>0</v>
      </c>
      <c r="AD22" s="226">
        <f t="shared" si="13"/>
        <v>0</v>
      </c>
      <c r="AE22" s="200">
        <f t="shared" si="14"/>
        <v>0</v>
      </c>
      <c r="AF22" s="201">
        <f t="shared" si="15"/>
        <v>0</v>
      </c>
      <c r="AG22" s="202">
        <f t="shared" si="16"/>
        <v>0</v>
      </c>
      <c r="AH22" s="75"/>
    </row>
    <row r="23" spans="1:34" s="52" customFormat="1" x14ac:dyDescent="0.2">
      <c r="A23" s="62"/>
      <c r="B23" s="63"/>
      <c r="C23" s="64">
        <v>0</v>
      </c>
      <c r="D23" s="65">
        <v>0</v>
      </c>
      <c r="E23" s="226">
        <f t="shared" si="4"/>
        <v>0</v>
      </c>
      <c r="F23" s="66">
        <v>0</v>
      </c>
      <c r="G23" s="201">
        <f t="shared" si="4"/>
        <v>0</v>
      </c>
      <c r="H23" s="66">
        <v>0</v>
      </c>
      <c r="I23" s="201">
        <f t="shared" si="5"/>
        <v>0</v>
      </c>
      <c r="J23" s="66">
        <v>0</v>
      </c>
      <c r="K23" s="201">
        <f t="shared" si="6"/>
        <v>0</v>
      </c>
      <c r="L23" s="66">
        <v>0</v>
      </c>
      <c r="M23" s="201">
        <f t="shared" si="7"/>
        <v>0</v>
      </c>
      <c r="N23" s="66">
        <v>0</v>
      </c>
      <c r="O23" s="201">
        <f t="shared" si="8"/>
        <v>0</v>
      </c>
      <c r="P23" s="66">
        <v>0</v>
      </c>
      <c r="Q23" s="201">
        <f t="shared" si="9"/>
        <v>0</v>
      </c>
      <c r="R23" s="66">
        <v>0</v>
      </c>
      <c r="S23" s="201">
        <f t="shared" si="10"/>
        <v>0</v>
      </c>
      <c r="T23" s="226">
        <f t="shared" si="0"/>
        <v>0</v>
      </c>
      <c r="U23" s="65">
        <v>0</v>
      </c>
      <c r="V23" s="201">
        <f t="shared" si="1"/>
        <v>0</v>
      </c>
      <c r="W23" s="66">
        <v>0</v>
      </c>
      <c r="X23" s="201">
        <f t="shared" ref="X23" si="22">$C23*W23</f>
        <v>0</v>
      </c>
      <c r="Y23" s="226">
        <f t="shared" si="12"/>
        <v>0</v>
      </c>
      <c r="Z23" s="65">
        <v>0</v>
      </c>
      <c r="AA23" s="201">
        <f t="shared" si="2"/>
        <v>0</v>
      </c>
      <c r="AB23" s="66">
        <v>0</v>
      </c>
      <c r="AC23" s="201">
        <f t="shared" si="3"/>
        <v>0</v>
      </c>
      <c r="AD23" s="226">
        <f t="shared" si="13"/>
        <v>0</v>
      </c>
      <c r="AE23" s="200">
        <f t="shared" si="14"/>
        <v>0</v>
      </c>
      <c r="AF23" s="201">
        <f t="shared" si="15"/>
        <v>0</v>
      </c>
      <c r="AG23" s="202">
        <f t="shared" si="16"/>
        <v>0</v>
      </c>
      <c r="AH23" s="75"/>
    </row>
    <row r="24" spans="1:34" s="52" customFormat="1" x14ac:dyDescent="0.2">
      <c r="A24" s="62"/>
      <c r="B24" s="63"/>
      <c r="C24" s="64">
        <v>0</v>
      </c>
      <c r="D24" s="65">
        <v>0</v>
      </c>
      <c r="E24" s="226">
        <f t="shared" si="4"/>
        <v>0</v>
      </c>
      <c r="F24" s="66">
        <v>0</v>
      </c>
      <c r="G24" s="201">
        <f t="shared" si="4"/>
        <v>0</v>
      </c>
      <c r="H24" s="66">
        <v>0</v>
      </c>
      <c r="I24" s="201">
        <f t="shared" si="5"/>
        <v>0</v>
      </c>
      <c r="J24" s="66">
        <v>0</v>
      </c>
      <c r="K24" s="201">
        <f t="shared" si="6"/>
        <v>0</v>
      </c>
      <c r="L24" s="66">
        <v>0</v>
      </c>
      <c r="M24" s="201">
        <f t="shared" si="7"/>
        <v>0</v>
      </c>
      <c r="N24" s="66">
        <v>0</v>
      </c>
      <c r="O24" s="201">
        <f t="shared" si="8"/>
        <v>0</v>
      </c>
      <c r="P24" s="66">
        <v>0</v>
      </c>
      <c r="Q24" s="201">
        <f t="shared" si="9"/>
        <v>0</v>
      </c>
      <c r="R24" s="66">
        <v>0</v>
      </c>
      <c r="S24" s="201">
        <f t="shared" si="10"/>
        <v>0</v>
      </c>
      <c r="T24" s="226">
        <f t="shared" si="0"/>
        <v>0</v>
      </c>
      <c r="U24" s="65">
        <v>0</v>
      </c>
      <c r="V24" s="201">
        <f t="shared" si="1"/>
        <v>0</v>
      </c>
      <c r="W24" s="66">
        <v>0</v>
      </c>
      <c r="X24" s="201">
        <f t="shared" ref="X24" si="23">$C24*W24</f>
        <v>0</v>
      </c>
      <c r="Y24" s="226">
        <f t="shared" si="12"/>
        <v>0</v>
      </c>
      <c r="Z24" s="65">
        <v>0</v>
      </c>
      <c r="AA24" s="201">
        <f t="shared" si="2"/>
        <v>0</v>
      </c>
      <c r="AB24" s="66">
        <v>0</v>
      </c>
      <c r="AC24" s="201">
        <f t="shared" si="3"/>
        <v>0</v>
      </c>
      <c r="AD24" s="226">
        <f t="shared" si="13"/>
        <v>0</v>
      </c>
      <c r="AE24" s="200">
        <f t="shared" si="14"/>
        <v>0</v>
      </c>
      <c r="AF24" s="201">
        <f t="shared" si="15"/>
        <v>0</v>
      </c>
      <c r="AG24" s="202">
        <f t="shared" si="16"/>
        <v>0</v>
      </c>
      <c r="AH24" s="75"/>
    </row>
    <row r="25" spans="1:34" s="52" customFormat="1" x14ac:dyDescent="0.2">
      <c r="A25" s="62"/>
      <c r="B25" s="63"/>
      <c r="C25" s="64">
        <v>0</v>
      </c>
      <c r="D25" s="65">
        <v>0</v>
      </c>
      <c r="E25" s="226">
        <f t="shared" si="4"/>
        <v>0</v>
      </c>
      <c r="F25" s="66">
        <v>0</v>
      </c>
      <c r="G25" s="201">
        <f t="shared" si="4"/>
        <v>0</v>
      </c>
      <c r="H25" s="66">
        <v>0</v>
      </c>
      <c r="I25" s="201">
        <f t="shared" si="5"/>
        <v>0</v>
      </c>
      <c r="J25" s="66">
        <v>0</v>
      </c>
      <c r="K25" s="201">
        <f t="shared" si="6"/>
        <v>0</v>
      </c>
      <c r="L25" s="66">
        <v>0</v>
      </c>
      <c r="M25" s="201">
        <f t="shared" si="7"/>
        <v>0</v>
      </c>
      <c r="N25" s="66">
        <v>0</v>
      </c>
      <c r="O25" s="201">
        <f t="shared" si="8"/>
        <v>0</v>
      </c>
      <c r="P25" s="66">
        <v>0</v>
      </c>
      <c r="Q25" s="201">
        <f t="shared" si="9"/>
        <v>0</v>
      </c>
      <c r="R25" s="66">
        <v>0</v>
      </c>
      <c r="S25" s="201">
        <f t="shared" si="10"/>
        <v>0</v>
      </c>
      <c r="T25" s="226">
        <f t="shared" si="0"/>
        <v>0</v>
      </c>
      <c r="U25" s="65">
        <v>0</v>
      </c>
      <c r="V25" s="201">
        <f t="shared" si="1"/>
        <v>0</v>
      </c>
      <c r="W25" s="66">
        <v>0</v>
      </c>
      <c r="X25" s="201">
        <f t="shared" ref="X25" si="24">$C25*W25</f>
        <v>0</v>
      </c>
      <c r="Y25" s="226">
        <f t="shared" si="12"/>
        <v>0</v>
      </c>
      <c r="Z25" s="65">
        <v>0</v>
      </c>
      <c r="AA25" s="201">
        <f t="shared" si="2"/>
        <v>0</v>
      </c>
      <c r="AB25" s="66">
        <v>0</v>
      </c>
      <c r="AC25" s="201">
        <f t="shared" si="3"/>
        <v>0</v>
      </c>
      <c r="AD25" s="226">
        <f t="shared" si="13"/>
        <v>0</v>
      </c>
      <c r="AE25" s="200">
        <f t="shared" si="14"/>
        <v>0</v>
      </c>
      <c r="AF25" s="201">
        <f t="shared" si="15"/>
        <v>0</v>
      </c>
      <c r="AG25" s="202">
        <f t="shared" si="16"/>
        <v>0</v>
      </c>
      <c r="AH25" s="75"/>
    </row>
    <row r="26" spans="1:34" s="52" customFormat="1" x14ac:dyDescent="0.2">
      <c r="A26" s="62"/>
      <c r="B26" s="63"/>
      <c r="C26" s="64">
        <v>0</v>
      </c>
      <c r="D26" s="65">
        <v>0</v>
      </c>
      <c r="E26" s="226">
        <f t="shared" si="4"/>
        <v>0</v>
      </c>
      <c r="F26" s="66">
        <v>0</v>
      </c>
      <c r="G26" s="201">
        <f t="shared" si="4"/>
        <v>0</v>
      </c>
      <c r="H26" s="66">
        <v>0</v>
      </c>
      <c r="I26" s="201">
        <f t="shared" si="5"/>
        <v>0</v>
      </c>
      <c r="J26" s="66">
        <v>0</v>
      </c>
      <c r="K26" s="201">
        <f t="shared" si="6"/>
        <v>0</v>
      </c>
      <c r="L26" s="66">
        <v>0</v>
      </c>
      <c r="M26" s="201">
        <f t="shared" si="7"/>
        <v>0</v>
      </c>
      <c r="N26" s="66">
        <v>0</v>
      </c>
      <c r="O26" s="201">
        <f t="shared" si="8"/>
        <v>0</v>
      </c>
      <c r="P26" s="66">
        <v>0</v>
      </c>
      <c r="Q26" s="201">
        <f t="shared" si="9"/>
        <v>0</v>
      </c>
      <c r="R26" s="66">
        <v>0</v>
      </c>
      <c r="S26" s="201">
        <f t="shared" si="10"/>
        <v>0</v>
      </c>
      <c r="T26" s="226">
        <f t="shared" si="0"/>
        <v>0</v>
      </c>
      <c r="U26" s="65">
        <v>0</v>
      </c>
      <c r="V26" s="201">
        <f t="shared" si="1"/>
        <v>0</v>
      </c>
      <c r="W26" s="66">
        <v>0</v>
      </c>
      <c r="X26" s="201">
        <f t="shared" ref="X26" si="25">$C26*W26</f>
        <v>0</v>
      </c>
      <c r="Y26" s="226">
        <f t="shared" si="12"/>
        <v>0</v>
      </c>
      <c r="Z26" s="65">
        <v>0</v>
      </c>
      <c r="AA26" s="201">
        <f t="shared" si="2"/>
        <v>0</v>
      </c>
      <c r="AB26" s="66">
        <v>0</v>
      </c>
      <c r="AC26" s="201">
        <f t="shared" si="3"/>
        <v>0</v>
      </c>
      <c r="AD26" s="226">
        <f t="shared" si="13"/>
        <v>0</v>
      </c>
      <c r="AE26" s="200">
        <f t="shared" si="14"/>
        <v>0</v>
      </c>
      <c r="AF26" s="201">
        <f t="shared" si="15"/>
        <v>0</v>
      </c>
      <c r="AG26" s="202">
        <f t="shared" si="16"/>
        <v>0</v>
      </c>
      <c r="AH26" s="75"/>
    </row>
    <row r="27" spans="1:34" s="52" customFormat="1" x14ac:dyDescent="0.2">
      <c r="A27" s="62"/>
      <c r="B27" s="63"/>
      <c r="C27" s="64">
        <v>0</v>
      </c>
      <c r="D27" s="65">
        <v>0</v>
      </c>
      <c r="E27" s="226">
        <f t="shared" si="4"/>
        <v>0</v>
      </c>
      <c r="F27" s="66">
        <v>0</v>
      </c>
      <c r="G27" s="201">
        <f t="shared" si="4"/>
        <v>0</v>
      </c>
      <c r="H27" s="66">
        <v>0</v>
      </c>
      <c r="I27" s="201">
        <f t="shared" si="5"/>
        <v>0</v>
      </c>
      <c r="J27" s="66">
        <v>0</v>
      </c>
      <c r="K27" s="201">
        <f t="shared" si="6"/>
        <v>0</v>
      </c>
      <c r="L27" s="66">
        <v>0</v>
      </c>
      <c r="M27" s="201">
        <f t="shared" si="7"/>
        <v>0</v>
      </c>
      <c r="N27" s="66">
        <v>0</v>
      </c>
      <c r="O27" s="201">
        <f t="shared" si="8"/>
        <v>0</v>
      </c>
      <c r="P27" s="66">
        <v>0</v>
      </c>
      <c r="Q27" s="201">
        <f t="shared" si="9"/>
        <v>0</v>
      </c>
      <c r="R27" s="66">
        <v>0</v>
      </c>
      <c r="S27" s="201">
        <f t="shared" si="10"/>
        <v>0</v>
      </c>
      <c r="T27" s="226">
        <f t="shared" si="0"/>
        <v>0</v>
      </c>
      <c r="U27" s="65">
        <v>0</v>
      </c>
      <c r="V27" s="201">
        <f t="shared" si="1"/>
        <v>0</v>
      </c>
      <c r="W27" s="66">
        <v>0</v>
      </c>
      <c r="X27" s="201">
        <f t="shared" ref="X27" si="26">$C27*W27</f>
        <v>0</v>
      </c>
      <c r="Y27" s="226">
        <f t="shared" si="12"/>
        <v>0</v>
      </c>
      <c r="Z27" s="65">
        <v>0</v>
      </c>
      <c r="AA27" s="201">
        <f t="shared" si="2"/>
        <v>0</v>
      </c>
      <c r="AB27" s="66">
        <v>0</v>
      </c>
      <c r="AC27" s="201">
        <f t="shared" si="3"/>
        <v>0</v>
      </c>
      <c r="AD27" s="226">
        <f t="shared" si="13"/>
        <v>0</v>
      </c>
      <c r="AE27" s="200">
        <f t="shared" si="14"/>
        <v>0</v>
      </c>
      <c r="AF27" s="201">
        <f t="shared" si="15"/>
        <v>0</v>
      </c>
      <c r="AG27" s="202">
        <f t="shared" si="16"/>
        <v>0</v>
      </c>
      <c r="AH27" s="75"/>
    </row>
    <row r="28" spans="1:34" s="52" customFormat="1" x14ac:dyDescent="0.2">
      <c r="A28" s="62"/>
      <c r="B28" s="63"/>
      <c r="C28" s="64">
        <v>0</v>
      </c>
      <c r="D28" s="65">
        <v>0</v>
      </c>
      <c r="E28" s="226">
        <f t="shared" si="4"/>
        <v>0</v>
      </c>
      <c r="F28" s="66">
        <v>0</v>
      </c>
      <c r="G28" s="201">
        <f t="shared" si="4"/>
        <v>0</v>
      </c>
      <c r="H28" s="66">
        <v>0</v>
      </c>
      <c r="I28" s="201">
        <f t="shared" si="5"/>
        <v>0</v>
      </c>
      <c r="J28" s="66">
        <v>0</v>
      </c>
      <c r="K28" s="201">
        <f t="shared" si="6"/>
        <v>0</v>
      </c>
      <c r="L28" s="66">
        <v>0</v>
      </c>
      <c r="M28" s="201">
        <f t="shared" si="7"/>
        <v>0</v>
      </c>
      <c r="N28" s="66">
        <v>0</v>
      </c>
      <c r="O28" s="201">
        <f t="shared" si="8"/>
        <v>0</v>
      </c>
      <c r="P28" s="66">
        <v>0</v>
      </c>
      <c r="Q28" s="201">
        <f t="shared" si="9"/>
        <v>0</v>
      </c>
      <c r="R28" s="66">
        <v>0</v>
      </c>
      <c r="S28" s="201">
        <f t="shared" si="10"/>
        <v>0</v>
      </c>
      <c r="T28" s="226">
        <f t="shared" si="0"/>
        <v>0</v>
      </c>
      <c r="U28" s="65">
        <v>0</v>
      </c>
      <c r="V28" s="201">
        <f t="shared" si="1"/>
        <v>0</v>
      </c>
      <c r="W28" s="66">
        <v>0</v>
      </c>
      <c r="X28" s="201">
        <f t="shared" ref="X28" si="27">$C28*W28</f>
        <v>0</v>
      </c>
      <c r="Y28" s="226">
        <f t="shared" si="12"/>
        <v>0</v>
      </c>
      <c r="Z28" s="65">
        <v>0</v>
      </c>
      <c r="AA28" s="201">
        <f t="shared" si="2"/>
        <v>0</v>
      </c>
      <c r="AB28" s="66">
        <v>0</v>
      </c>
      <c r="AC28" s="201">
        <f t="shared" si="3"/>
        <v>0</v>
      </c>
      <c r="AD28" s="226">
        <f t="shared" si="13"/>
        <v>0</v>
      </c>
      <c r="AE28" s="200">
        <f t="shared" si="14"/>
        <v>0</v>
      </c>
      <c r="AF28" s="201">
        <f t="shared" si="15"/>
        <v>0</v>
      </c>
      <c r="AG28" s="202">
        <f t="shared" si="16"/>
        <v>0</v>
      </c>
      <c r="AH28" s="75"/>
    </row>
    <row r="29" spans="1:34" s="52" customFormat="1" x14ac:dyDescent="0.2">
      <c r="A29" s="62"/>
      <c r="B29" s="63"/>
      <c r="C29" s="64">
        <v>0</v>
      </c>
      <c r="D29" s="65">
        <v>0</v>
      </c>
      <c r="E29" s="226">
        <f t="shared" si="4"/>
        <v>0</v>
      </c>
      <c r="F29" s="66">
        <v>0</v>
      </c>
      <c r="G29" s="201">
        <f t="shared" si="4"/>
        <v>0</v>
      </c>
      <c r="H29" s="66">
        <v>0</v>
      </c>
      <c r="I29" s="201">
        <f t="shared" si="5"/>
        <v>0</v>
      </c>
      <c r="J29" s="66">
        <v>0</v>
      </c>
      <c r="K29" s="201">
        <f t="shared" si="6"/>
        <v>0</v>
      </c>
      <c r="L29" s="66">
        <v>0</v>
      </c>
      <c r="M29" s="201">
        <f t="shared" si="7"/>
        <v>0</v>
      </c>
      <c r="N29" s="66">
        <v>0</v>
      </c>
      <c r="O29" s="201">
        <f t="shared" si="8"/>
        <v>0</v>
      </c>
      <c r="P29" s="66">
        <v>0</v>
      </c>
      <c r="Q29" s="201">
        <f t="shared" si="9"/>
        <v>0</v>
      </c>
      <c r="R29" s="66">
        <v>0</v>
      </c>
      <c r="S29" s="201">
        <f t="shared" si="10"/>
        <v>0</v>
      </c>
      <c r="T29" s="226">
        <f t="shared" si="0"/>
        <v>0</v>
      </c>
      <c r="U29" s="65">
        <v>0</v>
      </c>
      <c r="V29" s="201">
        <f t="shared" si="1"/>
        <v>0</v>
      </c>
      <c r="W29" s="66">
        <v>0</v>
      </c>
      <c r="X29" s="201">
        <f t="shared" ref="X29" si="28">$C29*W29</f>
        <v>0</v>
      </c>
      <c r="Y29" s="226">
        <f t="shared" si="12"/>
        <v>0</v>
      </c>
      <c r="Z29" s="65">
        <v>0</v>
      </c>
      <c r="AA29" s="201">
        <f t="shared" si="2"/>
        <v>0</v>
      </c>
      <c r="AB29" s="66">
        <v>0</v>
      </c>
      <c r="AC29" s="201">
        <f t="shared" si="3"/>
        <v>0</v>
      </c>
      <c r="AD29" s="226">
        <f t="shared" si="13"/>
        <v>0</v>
      </c>
      <c r="AE29" s="200">
        <f t="shared" si="14"/>
        <v>0</v>
      </c>
      <c r="AF29" s="201">
        <f t="shared" si="15"/>
        <v>0</v>
      </c>
      <c r="AG29" s="202">
        <f t="shared" si="16"/>
        <v>0</v>
      </c>
      <c r="AH29" s="75"/>
    </row>
    <row r="30" spans="1:34" s="52" customFormat="1" x14ac:dyDescent="0.2">
      <c r="A30" s="62"/>
      <c r="B30" s="63"/>
      <c r="C30" s="64">
        <v>0</v>
      </c>
      <c r="D30" s="65">
        <v>0</v>
      </c>
      <c r="E30" s="226">
        <f t="shared" si="4"/>
        <v>0</v>
      </c>
      <c r="F30" s="66">
        <v>0</v>
      </c>
      <c r="G30" s="201">
        <f t="shared" si="4"/>
        <v>0</v>
      </c>
      <c r="H30" s="66">
        <v>0</v>
      </c>
      <c r="I30" s="201">
        <f t="shared" si="5"/>
        <v>0</v>
      </c>
      <c r="J30" s="66">
        <v>0</v>
      </c>
      <c r="K30" s="201">
        <f t="shared" si="6"/>
        <v>0</v>
      </c>
      <c r="L30" s="66">
        <v>0</v>
      </c>
      <c r="M30" s="201">
        <f t="shared" si="7"/>
        <v>0</v>
      </c>
      <c r="N30" s="66">
        <v>0</v>
      </c>
      <c r="O30" s="201">
        <f t="shared" si="8"/>
        <v>0</v>
      </c>
      <c r="P30" s="66">
        <v>0</v>
      </c>
      <c r="Q30" s="201">
        <f t="shared" si="9"/>
        <v>0</v>
      </c>
      <c r="R30" s="66">
        <v>0</v>
      </c>
      <c r="S30" s="201">
        <f t="shared" si="10"/>
        <v>0</v>
      </c>
      <c r="T30" s="226">
        <f t="shared" si="0"/>
        <v>0</v>
      </c>
      <c r="U30" s="65">
        <v>0</v>
      </c>
      <c r="V30" s="201">
        <f t="shared" si="1"/>
        <v>0</v>
      </c>
      <c r="W30" s="66">
        <v>0</v>
      </c>
      <c r="X30" s="201">
        <f t="shared" ref="X30" si="29">$C30*W30</f>
        <v>0</v>
      </c>
      <c r="Y30" s="226">
        <f t="shared" si="12"/>
        <v>0</v>
      </c>
      <c r="Z30" s="65">
        <v>0</v>
      </c>
      <c r="AA30" s="201">
        <f t="shared" si="2"/>
        <v>0</v>
      </c>
      <c r="AB30" s="66">
        <v>0</v>
      </c>
      <c r="AC30" s="201">
        <f t="shared" si="3"/>
        <v>0</v>
      </c>
      <c r="AD30" s="226">
        <f t="shared" si="13"/>
        <v>0</v>
      </c>
      <c r="AE30" s="200">
        <f t="shared" si="14"/>
        <v>0</v>
      </c>
      <c r="AF30" s="201">
        <f t="shared" si="15"/>
        <v>0</v>
      </c>
      <c r="AG30" s="202">
        <f t="shared" si="16"/>
        <v>0</v>
      </c>
      <c r="AH30" s="75"/>
    </row>
    <row r="31" spans="1:34" s="50" customFormat="1" ht="15" customHeight="1" x14ac:dyDescent="0.2">
      <c r="A31" s="227" t="s">
        <v>73</v>
      </c>
      <c r="B31" s="228"/>
      <c r="C31" s="228"/>
      <c r="D31" s="189"/>
      <c r="E31" s="204">
        <f t="shared" ref="E31:AG31" si="30">SUM(E15:E30)</f>
        <v>8125</v>
      </c>
      <c r="F31" s="294"/>
      <c r="G31" s="206">
        <f t="shared" si="30"/>
        <v>8125</v>
      </c>
      <c r="H31" s="294"/>
      <c r="I31" s="206">
        <f t="shared" ref="I31:K31" si="31">SUM(I15:I30)</f>
        <v>8125</v>
      </c>
      <c r="J31" s="294"/>
      <c r="K31" s="206">
        <f t="shared" si="31"/>
        <v>8125</v>
      </c>
      <c r="L31" s="294"/>
      <c r="M31" s="206">
        <f t="shared" ref="M31:O31" si="32">SUM(M15:M30)</f>
        <v>8125</v>
      </c>
      <c r="N31" s="294"/>
      <c r="O31" s="206">
        <f t="shared" si="32"/>
        <v>8125</v>
      </c>
      <c r="P31" s="294"/>
      <c r="Q31" s="206">
        <f t="shared" ref="Q31:S31" si="33">SUM(Q15:Q30)</f>
        <v>8125</v>
      </c>
      <c r="R31" s="294"/>
      <c r="S31" s="206">
        <f t="shared" si="33"/>
        <v>8125</v>
      </c>
      <c r="T31" s="204">
        <f t="shared" si="30"/>
        <v>65000</v>
      </c>
      <c r="U31" s="189"/>
      <c r="V31" s="206">
        <f t="shared" si="30"/>
        <v>33475</v>
      </c>
      <c r="W31" s="294"/>
      <c r="X31" s="206">
        <f t="shared" si="30"/>
        <v>33475</v>
      </c>
      <c r="Y31" s="204">
        <f t="shared" si="30"/>
        <v>66950</v>
      </c>
      <c r="Z31" s="189"/>
      <c r="AA31" s="206">
        <f t="shared" si="30"/>
        <v>34479.25</v>
      </c>
      <c r="AB31" s="294"/>
      <c r="AC31" s="206">
        <f t="shared" si="30"/>
        <v>34479.25</v>
      </c>
      <c r="AD31" s="204">
        <f t="shared" si="30"/>
        <v>68958.5</v>
      </c>
      <c r="AE31" s="207">
        <f t="shared" si="30"/>
        <v>100454.25</v>
      </c>
      <c r="AF31" s="206">
        <f t="shared" si="30"/>
        <v>100454.25</v>
      </c>
      <c r="AG31" s="208">
        <f t="shared" si="30"/>
        <v>200908.5</v>
      </c>
      <c r="AH31" s="290"/>
    </row>
    <row r="32" spans="1:34" s="52" customFormat="1" x14ac:dyDescent="0.2">
      <c r="A32" s="229"/>
      <c r="B32" s="230"/>
      <c r="C32" s="230"/>
      <c r="D32" s="190"/>
      <c r="E32" s="231"/>
      <c r="F32" s="295"/>
      <c r="G32" s="232"/>
      <c r="H32" s="295"/>
      <c r="I32" s="232"/>
      <c r="J32" s="295"/>
      <c r="K32" s="232"/>
      <c r="L32" s="295"/>
      <c r="M32" s="232"/>
      <c r="N32" s="295"/>
      <c r="O32" s="232"/>
      <c r="P32" s="295"/>
      <c r="Q32" s="232"/>
      <c r="R32" s="295"/>
      <c r="S32" s="232"/>
      <c r="T32" s="233"/>
      <c r="U32" s="190"/>
      <c r="V32" s="231"/>
      <c r="W32" s="298"/>
      <c r="X32" s="231"/>
      <c r="Y32" s="233"/>
      <c r="Z32" s="190"/>
      <c r="AA32" s="231"/>
      <c r="AB32" s="298"/>
      <c r="AC32" s="231"/>
      <c r="AD32" s="233"/>
      <c r="AE32" s="234"/>
      <c r="AF32" s="231"/>
      <c r="AG32" s="235"/>
      <c r="AH32" s="291"/>
    </row>
    <row r="33" spans="1:34" s="52" customFormat="1" ht="17" x14ac:dyDescent="0.2">
      <c r="A33" s="215" t="s">
        <v>71</v>
      </c>
      <c r="B33" s="236"/>
      <c r="C33" s="67">
        <v>0.3</v>
      </c>
      <c r="D33" s="237"/>
      <c r="E33" s="238"/>
      <c r="F33" s="239"/>
      <c r="G33" s="239"/>
      <c r="H33" s="239"/>
      <c r="I33" s="239"/>
      <c r="J33" s="239"/>
      <c r="K33" s="239"/>
      <c r="L33" s="239"/>
      <c r="M33" s="239"/>
      <c r="N33" s="239"/>
      <c r="O33" s="239"/>
      <c r="P33" s="239"/>
      <c r="Q33" s="239"/>
      <c r="R33" s="239"/>
      <c r="S33" s="239"/>
      <c r="T33" s="240"/>
      <c r="U33" s="237"/>
      <c r="V33" s="238"/>
      <c r="W33" s="238"/>
      <c r="X33" s="238"/>
      <c r="Y33" s="240"/>
      <c r="Z33" s="237"/>
      <c r="AA33" s="238"/>
      <c r="AB33" s="238"/>
      <c r="AC33" s="238"/>
      <c r="AD33" s="240"/>
      <c r="AE33" s="241"/>
      <c r="AF33" s="238"/>
      <c r="AG33" s="242"/>
      <c r="AH33" s="292"/>
    </row>
    <row r="34" spans="1:34" s="52" customFormat="1" ht="68" x14ac:dyDescent="0.2">
      <c r="A34" s="243" t="str">
        <f t="shared" ref="A34:B49" si="34">A15</f>
        <v>Project Manager</v>
      </c>
      <c r="B34" s="244" t="str">
        <f t="shared" si="34"/>
        <v>Day</v>
      </c>
      <c r="C34" s="245">
        <f>C15*$C$33</f>
        <v>75</v>
      </c>
      <c r="D34" s="194">
        <f>D15</f>
        <v>32.5</v>
      </c>
      <c r="E34" s="195">
        <f>$C34*D34</f>
        <v>2437.5</v>
      </c>
      <c r="F34" s="196">
        <f>F15</f>
        <v>32.5</v>
      </c>
      <c r="G34" s="197">
        <f>$C34*F34</f>
        <v>2437.5</v>
      </c>
      <c r="H34" s="196">
        <f>H15</f>
        <v>32.5</v>
      </c>
      <c r="I34" s="197">
        <f>$C34*H34</f>
        <v>2437.5</v>
      </c>
      <c r="J34" s="196">
        <f>J15</f>
        <v>32.5</v>
      </c>
      <c r="K34" s="197">
        <f>$C34*J34</f>
        <v>2437.5</v>
      </c>
      <c r="L34" s="196">
        <f>L15</f>
        <v>32.5</v>
      </c>
      <c r="M34" s="197">
        <f>$C34*L34</f>
        <v>2437.5</v>
      </c>
      <c r="N34" s="196">
        <f>N15</f>
        <v>32.5</v>
      </c>
      <c r="O34" s="197">
        <f>$C34*N34</f>
        <v>2437.5</v>
      </c>
      <c r="P34" s="196">
        <f>P15</f>
        <v>32.5</v>
      </c>
      <c r="Q34" s="197">
        <f>$C34*P34</f>
        <v>2437.5</v>
      </c>
      <c r="R34" s="196">
        <f>R15</f>
        <v>32.5</v>
      </c>
      <c r="S34" s="197">
        <f>$C34*R34</f>
        <v>2437.5</v>
      </c>
      <c r="T34" s="195">
        <f t="shared" ref="T34:T49" si="35">SUM(E34,G34,I34,K34,M34,O34,Q34,S34)</f>
        <v>19500</v>
      </c>
      <c r="U34" s="198">
        <f>U15</f>
        <v>130</v>
      </c>
      <c r="V34" s="197">
        <f>$C34*U34</f>
        <v>9750</v>
      </c>
      <c r="W34" s="199">
        <f>W15</f>
        <v>130</v>
      </c>
      <c r="X34" s="197">
        <f>$C34*W34</f>
        <v>9750</v>
      </c>
      <c r="Y34" s="195">
        <f t="shared" ref="Y34:Y49" si="36">SUM(V34,X34)</f>
        <v>19500</v>
      </c>
      <c r="Z34" s="198">
        <f>Z15</f>
        <v>130</v>
      </c>
      <c r="AA34" s="197">
        <f>$C34*Z34</f>
        <v>9750</v>
      </c>
      <c r="AB34" s="199">
        <f>AB15</f>
        <v>130</v>
      </c>
      <c r="AC34" s="197">
        <f>$C34*AB34</f>
        <v>9750</v>
      </c>
      <c r="AD34" s="195">
        <f t="shared" ref="AD34:AD49" si="37">SUM(AA34,AC34)</f>
        <v>19500</v>
      </c>
      <c r="AE34" s="200">
        <f>SUM(E34,I34,M34,Q34,V34,AA34)</f>
        <v>29250</v>
      </c>
      <c r="AF34" s="201">
        <f>SUM(G34,K34,O34,S34,X34,AC34)</f>
        <v>29250</v>
      </c>
      <c r="AG34" s="202">
        <f t="shared" ref="AG34" si="38">SUM(T34,Y34,AD34)</f>
        <v>58500</v>
      </c>
      <c r="AH34" s="75" t="s">
        <v>180</v>
      </c>
    </row>
    <row r="35" spans="1:34" s="52" customFormat="1" x14ac:dyDescent="0.2">
      <c r="A35" s="243">
        <f t="shared" si="34"/>
        <v>0</v>
      </c>
      <c r="B35" s="244">
        <f t="shared" si="34"/>
        <v>0</v>
      </c>
      <c r="C35" s="245">
        <f t="shared" ref="C35:C49" si="39">C16*$C$33</f>
        <v>0</v>
      </c>
      <c r="D35" s="198">
        <f t="shared" ref="D35:D49" si="40">D16</f>
        <v>0</v>
      </c>
      <c r="E35" s="195">
        <f>$C35*D35</f>
        <v>0</v>
      </c>
      <c r="F35" s="199">
        <f t="shared" ref="F35:F49" si="41">F16</f>
        <v>0</v>
      </c>
      <c r="G35" s="197">
        <f>$C35*F35</f>
        <v>0</v>
      </c>
      <c r="H35" s="199">
        <f t="shared" ref="H35:H49" si="42">H16</f>
        <v>0</v>
      </c>
      <c r="I35" s="197">
        <f>$C35*H35</f>
        <v>0</v>
      </c>
      <c r="J35" s="199">
        <f t="shared" ref="J35:J49" si="43">J16</f>
        <v>0</v>
      </c>
      <c r="K35" s="197">
        <f t="shared" ref="K35:K49" si="44">$C35*J35</f>
        <v>0</v>
      </c>
      <c r="L35" s="199">
        <f t="shared" ref="L35:L49" si="45">L16</f>
        <v>0</v>
      </c>
      <c r="M35" s="197">
        <f>$C35*L35</f>
        <v>0</v>
      </c>
      <c r="N35" s="199">
        <f t="shared" ref="N35:N49" si="46">N16</f>
        <v>0</v>
      </c>
      <c r="O35" s="197">
        <f t="shared" ref="O35:O49" si="47">$C35*N35</f>
        <v>0</v>
      </c>
      <c r="P35" s="199">
        <f t="shared" ref="P35:P49" si="48">P16</f>
        <v>0</v>
      </c>
      <c r="Q35" s="197">
        <f>$C35*P35</f>
        <v>0</v>
      </c>
      <c r="R35" s="199">
        <f t="shared" ref="R35:R49" si="49">R16</f>
        <v>0</v>
      </c>
      <c r="S35" s="197">
        <f t="shared" ref="S35:S49" si="50">$C35*R35</f>
        <v>0</v>
      </c>
      <c r="T35" s="195">
        <f t="shared" si="35"/>
        <v>0</v>
      </c>
      <c r="U35" s="198">
        <f t="shared" ref="U35:U49" si="51">U16</f>
        <v>0</v>
      </c>
      <c r="V35" s="197">
        <f t="shared" ref="V35:V49" si="52">$C35*U35</f>
        <v>0</v>
      </c>
      <c r="W35" s="199">
        <f t="shared" ref="W35:W49" si="53">W16</f>
        <v>0</v>
      </c>
      <c r="X35" s="197">
        <f t="shared" ref="X35:X49" si="54">$C35*W35</f>
        <v>0</v>
      </c>
      <c r="Y35" s="195">
        <f t="shared" si="36"/>
        <v>0</v>
      </c>
      <c r="Z35" s="198">
        <f t="shared" ref="Z35:Z49" si="55">Z16</f>
        <v>0</v>
      </c>
      <c r="AA35" s="197">
        <f t="shared" ref="AA35:AA49" si="56">$C35*Z35</f>
        <v>0</v>
      </c>
      <c r="AB35" s="199">
        <f t="shared" ref="AB35:AB49" si="57">AB16</f>
        <v>0</v>
      </c>
      <c r="AC35" s="197">
        <f t="shared" ref="AC35:AC49" si="58">$C35*AB35</f>
        <v>0</v>
      </c>
      <c r="AD35" s="195">
        <f t="shared" si="37"/>
        <v>0</v>
      </c>
      <c r="AE35" s="200">
        <f t="shared" ref="AE35:AE49" si="59">SUM(E35,I35,M35,Q35,V35,AA35)</f>
        <v>0</v>
      </c>
      <c r="AF35" s="201">
        <f t="shared" ref="AF35:AF49" si="60">SUM(G35,K35,O35,S35,X35,AC35)</f>
        <v>0</v>
      </c>
      <c r="AG35" s="202">
        <f t="shared" ref="AG35:AG49" si="61">SUM(T35,Y35,AD35)</f>
        <v>0</v>
      </c>
      <c r="AH35" s="75"/>
    </row>
    <row r="36" spans="1:34" s="52" customFormat="1" x14ac:dyDescent="0.2">
      <c r="A36" s="243">
        <f t="shared" si="34"/>
        <v>0</v>
      </c>
      <c r="B36" s="244">
        <f t="shared" si="34"/>
        <v>0</v>
      </c>
      <c r="C36" s="245">
        <f t="shared" si="39"/>
        <v>0</v>
      </c>
      <c r="D36" s="198">
        <f t="shared" si="40"/>
        <v>0</v>
      </c>
      <c r="E36" s="195">
        <f t="shared" ref="E36:E49" si="62">$C36*D36</f>
        <v>0</v>
      </c>
      <c r="F36" s="199">
        <f t="shared" si="41"/>
        <v>0</v>
      </c>
      <c r="G36" s="197">
        <f t="shared" ref="G36:G49" si="63">$C36*F36</f>
        <v>0</v>
      </c>
      <c r="H36" s="199">
        <f t="shared" si="42"/>
        <v>0</v>
      </c>
      <c r="I36" s="197">
        <f t="shared" ref="I36:I49" si="64">$C36*H36</f>
        <v>0</v>
      </c>
      <c r="J36" s="199">
        <f t="shared" si="43"/>
        <v>0</v>
      </c>
      <c r="K36" s="197">
        <f t="shared" si="44"/>
        <v>0</v>
      </c>
      <c r="L36" s="199">
        <f t="shared" si="45"/>
        <v>0</v>
      </c>
      <c r="M36" s="197">
        <f t="shared" ref="M36:M49" si="65">$C36*L36</f>
        <v>0</v>
      </c>
      <c r="N36" s="199">
        <f t="shared" si="46"/>
        <v>0</v>
      </c>
      <c r="O36" s="197">
        <f t="shared" si="47"/>
        <v>0</v>
      </c>
      <c r="P36" s="199">
        <f t="shared" si="48"/>
        <v>0</v>
      </c>
      <c r="Q36" s="197">
        <f t="shared" ref="Q36:Q49" si="66">$C36*P36</f>
        <v>0</v>
      </c>
      <c r="R36" s="199">
        <f t="shared" si="49"/>
        <v>0</v>
      </c>
      <c r="S36" s="197">
        <f t="shared" si="50"/>
        <v>0</v>
      </c>
      <c r="T36" s="195">
        <f t="shared" si="35"/>
        <v>0</v>
      </c>
      <c r="U36" s="198">
        <f t="shared" si="51"/>
        <v>0</v>
      </c>
      <c r="V36" s="197">
        <f t="shared" si="52"/>
        <v>0</v>
      </c>
      <c r="W36" s="199">
        <f t="shared" si="53"/>
        <v>0</v>
      </c>
      <c r="X36" s="197">
        <f t="shared" si="54"/>
        <v>0</v>
      </c>
      <c r="Y36" s="195">
        <f t="shared" si="36"/>
        <v>0</v>
      </c>
      <c r="Z36" s="198">
        <f t="shared" si="55"/>
        <v>0</v>
      </c>
      <c r="AA36" s="197">
        <f t="shared" si="56"/>
        <v>0</v>
      </c>
      <c r="AB36" s="199">
        <f t="shared" si="57"/>
        <v>0</v>
      </c>
      <c r="AC36" s="197">
        <f t="shared" si="58"/>
        <v>0</v>
      </c>
      <c r="AD36" s="195">
        <f t="shared" si="37"/>
        <v>0</v>
      </c>
      <c r="AE36" s="200">
        <f t="shared" si="59"/>
        <v>0</v>
      </c>
      <c r="AF36" s="201">
        <f t="shared" si="60"/>
        <v>0</v>
      </c>
      <c r="AG36" s="202">
        <f t="shared" si="61"/>
        <v>0</v>
      </c>
      <c r="AH36" s="75"/>
    </row>
    <row r="37" spans="1:34" s="52" customFormat="1" x14ac:dyDescent="0.2">
      <c r="A37" s="243">
        <f t="shared" si="34"/>
        <v>0</v>
      </c>
      <c r="B37" s="244">
        <f t="shared" si="34"/>
        <v>0</v>
      </c>
      <c r="C37" s="245">
        <f t="shared" si="39"/>
        <v>0</v>
      </c>
      <c r="D37" s="198">
        <f t="shared" si="40"/>
        <v>0</v>
      </c>
      <c r="E37" s="195">
        <f t="shared" si="62"/>
        <v>0</v>
      </c>
      <c r="F37" s="199">
        <f t="shared" si="41"/>
        <v>0</v>
      </c>
      <c r="G37" s="197">
        <f t="shared" si="63"/>
        <v>0</v>
      </c>
      <c r="H37" s="199">
        <f t="shared" si="42"/>
        <v>0</v>
      </c>
      <c r="I37" s="197">
        <f t="shared" si="64"/>
        <v>0</v>
      </c>
      <c r="J37" s="199">
        <f t="shared" si="43"/>
        <v>0</v>
      </c>
      <c r="K37" s="197">
        <f t="shared" si="44"/>
        <v>0</v>
      </c>
      <c r="L37" s="199">
        <f t="shared" si="45"/>
        <v>0</v>
      </c>
      <c r="M37" s="197">
        <f t="shared" si="65"/>
        <v>0</v>
      </c>
      <c r="N37" s="199">
        <f t="shared" si="46"/>
        <v>0</v>
      </c>
      <c r="O37" s="197">
        <f t="shared" si="47"/>
        <v>0</v>
      </c>
      <c r="P37" s="199">
        <f t="shared" si="48"/>
        <v>0</v>
      </c>
      <c r="Q37" s="197">
        <f t="shared" si="66"/>
        <v>0</v>
      </c>
      <c r="R37" s="199">
        <f t="shared" si="49"/>
        <v>0</v>
      </c>
      <c r="S37" s="197">
        <f t="shared" si="50"/>
        <v>0</v>
      </c>
      <c r="T37" s="195">
        <f t="shared" si="35"/>
        <v>0</v>
      </c>
      <c r="U37" s="198">
        <f t="shared" si="51"/>
        <v>0</v>
      </c>
      <c r="V37" s="197">
        <f t="shared" si="52"/>
        <v>0</v>
      </c>
      <c r="W37" s="199">
        <f t="shared" si="53"/>
        <v>0</v>
      </c>
      <c r="X37" s="197">
        <f t="shared" si="54"/>
        <v>0</v>
      </c>
      <c r="Y37" s="195">
        <f t="shared" si="36"/>
        <v>0</v>
      </c>
      <c r="Z37" s="198">
        <f t="shared" si="55"/>
        <v>0</v>
      </c>
      <c r="AA37" s="197">
        <f t="shared" si="56"/>
        <v>0</v>
      </c>
      <c r="AB37" s="199">
        <f t="shared" si="57"/>
        <v>0</v>
      </c>
      <c r="AC37" s="197">
        <f t="shared" si="58"/>
        <v>0</v>
      </c>
      <c r="AD37" s="195">
        <f t="shared" si="37"/>
        <v>0</v>
      </c>
      <c r="AE37" s="200">
        <f t="shared" si="59"/>
        <v>0</v>
      </c>
      <c r="AF37" s="201">
        <f t="shared" si="60"/>
        <v>0</v>
      </c>
      <c r="AG37" s="202">
        <f t="shared" si="61"/>
        <v>0</v>
      </c>
      <c r="AH37" s="75"/>
    </row>
    <row r="38" spans="1:34" s="52" customFormat="1" x14ac:dyDescent="0.2">
      <c r="A38" s="243">
        <f t="shared" si="34"/>
        <v>0</v>
      </c>
      <c r="B38" s="244">
        <f t="shared" si="34"/>
        <v>0</v>
      </c>
      <c r="C38" s="245">
        <f t="shared" si="39"/>
        <v>0</v>
      </c>
      <c r="D38" s="198">
        <f t="shared" si="40"/>
        <v>0</v>
      </c>
      <c r="E38" s="195">
        <f t="shared" si="62"/>
        <v>0</v>
      </c>
      <c r="F38" s="199">
        <f t="shared" si="41"/>
        <v>0</v>
      </c>
      <c r="G38" s="197">
        <f t="shared" si="63"/>
        <v>0</v>
      </c>
      <c r="H38" s="199">
        <f t="shared" si="42"/>
        <v>0</v>
      </c>
      <c r="I38" s="197">
        <f t="shared" si="64"/>
        <v>0</v>
      </c>
      <c r="J38" s="199">
        <f t="shared" si="43"/>
        <v>0</v>
      </c>
      <c r="K38" s="197">
        <f t="shared" si="44"/>
        <v>0</v>
      </c>
      <c r="L38" s="199">
        <f t="shared" si="45"/>
        <v>0</v>
      </c>
      <c r="M38" s="197">
        <f t="shared" si="65"/>
        <v>0</v>
      </c>
      <c r="N38" s="199">
        <f t="shared" si="46"/>
        <v>0</v>
      </c>
      <c r="O38" s="197">
        <f t="shared" si="47"/>
        <v>0</v>
      </c>
      <c r="P38" s="199">
        <f t="shared" si="48"/>
        <v>0</v>
      </c>
      <c r="Q38" s="197">
        <f t="shared" si="66"/>
        <v>0</v>
      </c>
      <c r="R38" s="199">
        <f t="shared" si="49"/>
        <v>0</v>
      </c>
      <c r="S38" s="197">
        <f t="shared" si="50"/>
        <v>0</v>
      </c>
      <c r="T38" s="195">
        <f t="shared" si="35"/>
        <v>0</v>
      </c>
      <c r="U38" s="198">
        <f t="shared" si="51"/>
        <v>0</v>
      </c>
      <c r="V38" s="197">
        <f t="shared" si="52"/>
        <v>0</v>
      </c>
      <c r="W38" s="199">
        <f t="shared" si="53"/>
        <v>0</v>
      </c>
      <c r="X38" s="197">
        <f t="shared" si="54"/>
        <v>0</v>
      </c>
      <c r="Y38" s="195">
        <f t="shared" si="36"/>
        <v>0</v>
      </c>
      <c r="Z38" s="198">
        <f t="shared" si="55"/>
        <v>0</v>
      </c>
      <c r="AA38" s="197">
        <f t="shared" si="56"/>
        <v>0</v>
      </c>
      <c r="AB38" s="199">
        <f t="shared" si="57"/>
        <v>0</v>
      </c>
      <c r="AC38" s="197">
        <f t="shared" si="58"/>
        <v>0</v>
      </c>
      <c r="AD38" s="195">
        <f t="shared" si="37"/>
        <v>0</v>
      </c>
      <c r="AE38" s="200">
        <f t="shared" si="59"/>
        <v>0</v>
      </c>
      <c r="AF38" s="201">
        <f t="shared" si="60"/>
        <v>0</v>
      </c>
      <c r="AG38" s="202">
        <f t="shared" si="61"/>
        <v>0</v>
      </c>
      <c r="AH38" s="75"/>
    </row>
    <row r="39" spans="1:34" s="52" customFormat="1" x14ac:dyDescent="0.2">
      <c r="A39" s="243">
        <f t="shared" si="34"/>
        <v>0</v>
      </c>
      <c r="B39" s="244">
        <f t="shared" si="34"/>
        <v>0</v>
      </c>
      <c r="C39" s="245">
        <f t="shared" si="39"/>
        <v>0</v>
      </c>
      <c r="D39" s="198">
        <f t="shared" si="40"/>
        <v>0</v>
      </c>
      <c r="E39" s="195">
        <f t="shared" si="62"/>
        <v>0</v>
      </c>
      <c r="F39" s="199">
        <f t="shared" si="41"/>
        <v>0</v>
      </c>
      <c r="G39" s="197">
        <f t="shared" si="63"/>
        <v>0</v>
      </c>
      <c r="H39" s="199">
        <f t="shared" si="42"/>
        <v>0</v>
      </c>
      <c r="I39" s="197">
        <f t="shared" si="64"/>
        <v>0</v>
      </c>
      <c r="J39" s="199">
        <f t="shared" si="43"/>
        <v>0</v>
      </c>
      <c r="K39" s="197">
        <f t="shared" si="44"/>
        <v>0</v>
      </c>
      <c r="L39" s="199">
        <f t="shared" si="45"/>
        <v>0</v>
      </c>
      <c r="M39" s="197">
        <f t="shared" si="65"/>
        <v>0</v>
      </c>
      <c r="N39" s="199">
        <f t="shared" si="46"/>
        <v>0</v>
      </c>
      <c r="O39" s="197">
        <f t="shared" si="47"/>
        <v>0</v>
      </c>
      <c r="P39" s="199">
        <f t="shared" si="48"/>
        <v>0</v>
      </c>
      <c r="Q39" s="197">
        <f t="shared" si="66"/>
        <v>0</v>
      </c>
      <c r="R39" s="199">
        <f t="shared" si="49"/>
        <v>0</v>
      </c>
      <c r="S39" s="197">
        <f t="shared" si="50"/>
        <v>0</v>
      </c>
      <c r="T39" s="195">
        <f t="shared" si="35"/>
        <v>0</v>
      </c>
      <c r="U39" s="198">
        <f t="shared" si="51"/>
        <v>0</v>
      </c>
      <c r="V39" s="197">
        <f t="shared" si="52"/>
        <v>0</v>
      </c>
      <c r="W39" s="199">
        <f t="shared" si="53"/>
        <v>0</v>
      </c>
      <c r="X39" s="197">
        <f t="shared" si="54"/>
        <v>0</v>
      </c>
      <c r="Y39" s="195">
        <f t="shared" si="36"/>
        <v>0</v>
      </c>
      <c r="Z39" s="198">
        <f t="shared" si="55"/>
        <v>0</v>
      </c>
      <c r="AA39" s="197">
        <f t="shared" si="56"/>
        <v>0</v>
      </c>
      <c r="AB39" s="199">
        <f t="shared" si="57"/>
        <v>0</v>
      </c>
      <c r="AC39" s="197">
        <f t="shared" si="58"/>
        <v>0</v>
      </c>
      <c r="AD39" s="195">
        <f t="shared" si="37"/>
        <v>0</v>
      </c>
      <c r="AE39" s="200">
        <f t="shared" si="59"/>
        <v>0</v>
      </c>
      <c r="AF39" s="201">
        <f t="shared" si="60"/>
        <v>0</v>
      </c>
      <c r="AG39" s="202">
        <f t="shared" si="61"/>
        <v>0</v>
      </c>
      <c r="AH39" s="75"/>
    </row>
    <row r="40" spans="1:34" s="52" customFormat="1" x14ac:dyDescent="0.2">
      <c r="A40" s="243">
        <f t="shared" si="34"/>
        <v>0</v>
      </c>
      <c r="B40" s="244">
        <f t="shared" si="34"/>
        <v>0</v>
      </c>
      <c r="C40" s="245">
        <f t="shared" si="39"/>
        <v>0</v>
      </c>
      <c r="D40" s="198">
        <f t="shared" si="40"/>
        <v>0</v>
      </c>
      <c r="E40" s="195">
        <f t="shared" si="62"/>
        <v>0</v>
      </c>
      <c r="F40" s="199">
        <f t="shared" si="41"/>
        <v>0</v>
      </c>
      <c r="G40" s="197">
        <f t="shared" si="63"/>
        <v>0</v>
      </c>
      <c r="H40" s="199">
        <f t="shared" si="42"/>
        <v>0</v>
      </c>
      <c r="I40" s="197">
        <f t="shared" si="64"/>
        <v>0</v>
      </c>
      <c r="J40" s="199">
        <f t="shared" si="43"/>
        <v>0</v>
      </c>
      <c r="K40" s="197">
        <f t="shared" si="44"/>
        <v>0</v>
      </c>
      <c r="L40" s="199">
        <f t="shared" si="45"/>
        <v>0</v>
      </c>
      <c r="M40" s="197">
        <f t="shared" si="65"/>
        <v>0</v>
      </c>
      <c r="N40" s="199">
        <f t="shared" si="46"/>
        <v>0</v>
      </c>
      <c r="O40" s="197">
        <f t="shared" si="47"/>
        <v>0</v>
      </c>
      <c r="P40" s="199">
        <f t="shared" si="48"/>
        <v>0</v>
      </c>
      <c r="Q40" s="197">
        <f t="shared" si="66"/>
        <v>0</v>
      </c>
      <c r="R40" s="199">
        <f t="shared" si="49"/>
        <v>0</v>
      </c>
      <c r="S40" s="197">
        <f t="shared" si="50"/>
        <v>0</v>
      </c>
      <c r="T40" s="195">
        <f t="shared" si="35"/>
        <v>0</v>
      </c>
      <c r="U40" s="198">
        <f t="shared" si="51"/>
        <v>0</v>
      </c>
      <c r="V40" s="197">
        <f t="shared" si="52"/>
        <v>0</v>
      </c>
      <c r="W40" s="199">
        <f t="shared" si="53"/>
        <v>0</v>
      </c>
      <c r="X40" s="197">
        <f t="shared" si="54"/>
        <v>0</v>
      </c>
      <c r="Y40" s="195">
        <f t="shared" si="36"/>
        <v>0</v>
      </c>
      <c r="Z40" s="198">
        <f t="shared" si="55"/>
        <v>0</v>
      </c>
      <c r="AA40" s="197">
        <f t="shared" si="56"/>
        <v>0</v>
      </c>
      <c r="AB40" s="199">
        <f t="shared" si="57"/>
        <v>0</v>
      </c>
      <c r="AC40" s="197">
        <f t="shared" si="58"/>
        <v>0</v>
      </c>
      <c r="AD40" s="195">
        <f t="shared" si="37"/>
        <v>0</v>
      </c>
      <c r="AE40" s="200">
        <f t="shared" si="59"/>
        <v>0</v>
      </c>
      <c r="AF40" s="201">
        <f t="shared" si="60"/>
        <v>0</v>
      </c>
      <c r="AG40" s="202">
        <f t="shared" si="61"/>
        <v>0</v>
      </c>
      <c r="AH40" s="75"/>
    </row>
    <row r="41" spans="1:34" s="52" customFormat="1" x14ac:dyDescent="0.2">
      <c r="A41" s="243">
        <f t="shared" si="34"/>
        <v>0</v>
      </c>
      <c r="B41" s="244">
        <f t="shared" si="34"/>
        <v>0</v>
      </c>
      <c r="C41" s="245">
        <f t="shared" si="39"/>
        <v>0</v>
      </c>
      <c r="D41" s="198">
        <f t="shared" si="40"/>
        <v>0</v>
      </c>
      <c r="E41" s="195">
        <f t="shared" si="62"/>
        <v>0</v>
      </c>
      <c r="F41" s="199">
        <f t="shared" si="41"/>
        <v>0</v>
      </c>
      <c r="G41" s="197">
        <f t="shared" si="63"/>
        <v>0</v>
      </c>
      <c r="H41" s="199">
        <f t="shared" si="42"/>
        <v>0</v>
      </c>
      <c r="I41" s="197">
        <f t="shared" si="64"/>
        <v>0</v>
      </c>
      <c r="J41" s="199">
        <f t="shared" si="43"/>
        <v>0</v>
      </c>
      <c r="K41" s="197">
        <f t="shared" si="44"/>
        <v>0</v>
      </c>
      <c r="L41" s="199">
        <f t="shared" si="45"/>
        <v>0</v>
      </c>
      <c r="M41" s="197">
        <f t="shared" si="65"/>
        <v>0</v>
      </c>
      <c r="N41" s="199">
        <f t="shared" si="46"/>
        <v>0</v>
      </c>
      <c r="O41" s="197">
        <f t="shared" si="47"/>
        <v>0</v>
      </c>
      <c r="P41" s="199">
        <f t="shared" si="48"/>
        <v>0</v>
      </c>
      <c r="Q41" s="197">
        <f t="shared" si="66"/>
        <v>0</v>
      </c>
      <c r="R41" s="199">
        <f t="shared" si="49"/>
        <v>0</v>
      </c>
      <c r="S41" s="197">
        <f t="shared" si="50"/>
        <v>0</v>
      </c>
      <c r="T41" s="195">
        <f t="shared" si="35"/>
        <v>0</v>
      </c>
      <c r="U41" s="198">
        <f t="shared" si="51"/>
        <v>0</v>
      </c>
      <c r="V41" s="197">
        <f t="shared" si="52"/>
        <v>0</v>
      </c>
      <c r="W41" s="199">
        <f t="shared" si="53"/>
        <v>0</v>
      </c>
      <c r="X41" s="197">
        <f t="shared" si="54"/>
        <v>0</v>
      </c>
      <c r="Y41" s="195">
        <f t="shared" si="36"/>
        <v>0</v>
      </c>
      <c r="Z41" s="198">
        <f t="shared" si="55"/>
        <v>0</v>
      </c>
      <c r="AA41" s="197">
        <f t="shared" si="56"/>
        <v>0</v>
      </c>
      <c r="AB41" s="199">
        <f t="shared" si="57"/>
        <v>0</v>
      </c>
      <c r="AC41" s="197">
        <f t="shared" si="58"/>
        <v>0</v>
      </c>
      <c r="AD41" s="195">
        <f t="shared" si="37"/>
        <v>0</v>
      </c>
      <c r="AE41" s="200">
        <f t="shared" si="59"/>
        <v>0</v>
      </c>
      <c r="AF41" s="201">
        <f t="shared" si="60"/>
        <v>0</v>
      </c>
      <c r="AG41" s="202">
        <f t="shared" si="61"/>
        <v>0</v>
      </c>
      <c r="AH41" s="75"/>
    </row>
    <row r="42" spans="1:34" s="52" customFormat="1" x14ac:dyDescent="0.2">
      <c r="A42" s="243">
        <f t="shared" si="34"/>
        <v>0</v>
      </c>
      <c r="B42" s="244">
        <f t="shared" si="34"/>
        <v>0</v>
      </c>
      <c r="C42" s="245">
        <f t="shared" si="39"/>
        <v>0</v>
      </c>
      <c r="D42" s="198">
        <f t="shared" si="40"/>
        <v>0</v>
      </c>
      <c r="E42" s="195">
        <f t="shared" si="62"/>
        <v>0</v>
      </c>
      <c r="F42" s="199">
        <f t="shared" si="41"/>
        <v>0</v>
      </c>
      <c r="G42" s="197">
        <f t="shared" si="63"/>
        <v>0</v>
      </c>
      <c r="H42" s="199">
        <f t="shared" si="42"/>
        <v>0</v>
      </c>
      <c r="I42" s="197">
        <f t="shared" si="64"/>
        <v>0</v>
      </c>
      <c r="J42" s="199">
        <f t="shared" si="43"/>
        <v>0</v>
      </c>
      <c r="K42" s="197">
        <f t="shared" si="44"/>
        <v>0</v>
      </c>
      <c r="L42" s="199">
        <f t="shared" si="45"/>
        <v>0</v>
      </c>
      <c r="M42" s="197">
        <f t="shared" si="65"/>
        <v>0</v>
      </c>
      <c r="N42" s="199">
        <f t="shared" si="46"/>
        <v>0</v>
      </c>
      <c r="O42" s="197">
        <f t="shared" si="47"/>
        <v>0</v>
      </c>
      <c r="P42" s="199">
        <f t="shared" si="48"/>
        <v>0</v>
      </c>
      <c r="Q42" s="197">
        <f t="shared" si="66"/>
        <v>0</v>
      </c>
      <c r="R42" s="199">
        <f t="shared" si="49"/>
        <v>0</v>
      </c>
      <c r="S42" s="197">
        <f t="shared" si="50"/>
        <v>0</v>
      </c>
      <c r="T42" s="195">
        <f t="shared" si="35"/>
        <v>0</v>
      </c>
      <c r="U42" s="198">
        <f t="shared" si="51"/>
        <v>0</v>
      </c>
      <c r="V42" s="197">
        <f t="shared" si="52"/>
        <v>0</v>
      </c>
      <c r="W42" s="199">
        <f t="shared" si="53"/>
        <v>0</v>
      </c>
      <c r="X42" s="197">
        <f t="shared" si="54"/>
        <v>0</v>
      </c>
      <c r="Y42" s="195">
        <f t="shared" si="36"/>
        <v>0</v>
      </c>
      <c r="Z42" s="198">
        <f t="shared" si="55"/>
        <v>0</v>
      </c>
      <c r="AA42" s="197">
        <f t="shared" si="56"/>
        <v>0</v>
      </c>
      <c r="AB42" s="199">
        <f t="shared" si="57"/>
        <v>0</v>
      </c>
      <c r="AC42" s="197">
        <f t="shared" si="58"/>
        <v>0</v>
      </c>
      <c r="AD42" s="195">
        <f t="shared" si="37"/>
        <v>0</v>
      </c>
      <c r="AE42" s="200">
        <f t="shared" si="59"/>
        <v>0</v>
      </c>
      <c r="AF42" s="201">
        <f t="shared" si="60"/>
        <v>0</v>
      </c>
      <c r="AG42" s="202">
        <f t="shared" si="61"/>
        <v>0</v>
      </c>
      <c r="AH42" s="75"/>
    </row>
    <row r="43" spans="1:34" s="52" customFormat="1" x14ac:dyDescent="0.2">
      <c r="A43" s="243">
        <f t="shared" si="34"/>
        <v>0</v>
      </c>
      <c r="B43" s="244">
        <f t="shared" si="34"/>
        <v>0</v>
      </c>
      <c r="C43" s="245">
        <f t="shared" si="39"/>
        <v>0</v>
      </c>
      <c r="D43" s="198">
        <f t="shared" si="40"/>
        <v>0</v>
      </c>
      <c r="E43" s="195">
        <f t="shared" si="62"/>
        <v>0</v>
      </c>
      <c r="F43" s="199">
        <f t="shared" si="41"/>
        <v>0</v>
      </c>
      <c r="G43" s="197">
        <f t="shared" si="63"/>
        <v>0</v>
      </c>
      <c r="H43" s="199">
        <f t="shared" si="42"/>
        <v>0</v>
      </c>
      <c r="I43" s="197">
        <f t="shared" si="64"/>
        <v>0</v>
      </c>
      <c r="J43" s="199">
        <f t="shared" si="43"/>
        <v>0</v>
      </c>
      <c r="K43" s="197">
        <f t="shared" si="44"/>
        <v>0</v>
      </c>
      <c r="L43" s="199">
        <f t="shared" si="45"/>
        <v>0</v>
      </c>
      <c r="M43" s="197">
        <f t="shared" si="65"/>
        <v>0</v>
      </c>
      <c r="N43" s="199">
        <f t="shared" si="46"/>
        <v>0</v>
      </c>
      <c r="O43" s="197">
        <f t="shared" si="47"/>
        <v>0</v>
      </c>
      <c r="P43" s="199">
        <f t="shared" si="48"/>
        <v>0</v>
      </c>
      <c r="Q43" s="197">
        <f t="shared" si="66"/>
        <v>0</v>
      </c>
      <c r="R43" s="199">
        <f t="shared" si="49"/>
        <v>0</v>
      </c>
      <c r="S43" s="197">
        <f t="shared" si="50"/>
        <v>0</v>
      </c>
      <c r="T43" s="195">
        <f t="shared" si="35"/>
        <v>0</v>
      </c>
      <c r="U43" s="198">
        <f t="shared" si="51"/>
        <v>0</v>
      </c>
      <c r="V43" s="197">
        <f t="shared" si="52"/>
        <v>0</v>
      </c>
      <c r="W43" s="199">
        <f t="shared" si="53"/>
        <v>0</v>
      </c>
      <c r="X43" s="197">
        <f t="shared" si="54"/>
        <v>0</v>
      </c>
      <c r="Y43" s="195">
        <f t="shared" si="36"/>
        <v>0</v>
      </c>
      <c r="Z43" s="198">
        <f t="shared" si="55"/>
        <v>0</v>
      </c>
      <c r="AA43" s="197">
        <f t="shared" si="56"/>
        <v>0</v>
      </c>
      <c r="AB43" s="199">
        <f t="shared" si="57"/>
        <v>0</v>
      </c>
      <c r="AC43" s="197">
        <f t="shared" si="58"/>
        <v>0</v>
      </c>
      <c r="AD43" s="195">
        <f t="shared" si="37"/>
        <v>0</v>
      </c>
      <c r="AE43" s="200">
        <f t="shared" si="59"/>
        <v>0</v>
      </c>
      <c r="AF43" s="201">
        <f t="shared" si="60"/>
        <v>0</v>
      </c>
      <c r="AG43" s="202">
        <f t="shared" si="61"/>
        <v>0</v>
      </c>
      <c r="AH43" s="75"/>
    </row>
    <row r="44" spans="1:34" s="52" customFormat="1" x14ac:dyDescent="0.2">
      <c r="A44" s="243">
        <f t="shared" si="34"/>
        <v>0</v>
      </c>
      <c r="B44" s="244">
        <f t="shared" si="34"/>
        <v>0</v>
      </c>
      <c r="C44" s="245">
        <f t="shared" si="39"/>
        <v>0</v>
      </c>
      <c r="D44" s="198">
        <f t="shared" si="40"/>
        <v>0</v>
      </c>
      <c r="E44" s="195">
        <f t="shared" si="62"/>
        <v>0</v>
      </c>
      <c r="F44" s="199">
        <f t="shared" si="41"/>
        <v>0</v>
      </c>
      <c r="G44" s="197">
        <f t="shared" si="63"/>
        <v>0</v>
      </c>
      <c r="H44" s="199">
        <f t="shared" si="42"/>
        <v>0</v>
      </c>
      <c r="I44" s="197">
        <f t="shared" si="64"/>
        <v>0</v>
      </c>
      <c r="J44" s="199">
        <f t="shared" si="43"/>
        <v>0</v>
      </c>
      <c r="K44" s="197">
        <f t="shared" si="44"/>
        <v>0</v>
      </c>
      <c r="L44" s="199">
        <f t="shared" si="45"/>
        <v>0</v>
      </c>
      <c r="M44" s="197">
        <f t="shared" si="65"/>
        <v>0</v>
      </c>
      <c r="N44" s="199">
        <f t="shared" si="46"/>
        <v>0</v>
      </c>
      <c r="O44" s="197">
        <f t="shared" si="47"/>
        <v>0</v>
      </c>
      <c r="P44" s="199">
        <f t="shared" si="48"/>
        <v>0</v>
      </c>
      <c r="Q44" s="197">
        <f t="shared" si="66"/>
        <v>0</v>
      </c>
      <c r="R44" s="199">
        <f t="shared" si="49"/>
        <v>0</v>
      </c>
      <c r="S44" s="197">
        <f t="shared" si="50"/>
        <v>0</v>
      </c>
      <c r="T44" s="195">
        <f t="shared" si="35"/>
        <v>0</v>
      </c>
      <c r="U44" s="198">
        <f t="shared" si="51"/>
        <v>0</v>
      </c>
      <c r="V44" s="197">
        <f t="shared" si="52"/>
        <v>0</v>
      </c>
      <c r="W44" s="199">
        <f t="shared" si="53"/>
        <v>0</v>
      </c>
      <c r="X44" s="197">
        <f t="shared" si="54"/>
        <v>0</v>
      </c>
      <c r="Y44" s="195">
        <f t="shared" si="36"/>
        <v>0</v>
      </c>
      <c r="Z44" s="198">
        <f t="shared" si="55"/>
        <v>0</v>
      </c>
      <c r="AA44" s="197">
        <f t="shared" si="56"/>
        <v>0</v>
      </c>
      <c r="AB44" s="199">
        <f t="shared" si="57"/>
        <v>0</v>
      </c>
      <c r="AC44" s="197">
        <f t="shared" si="58"/>
        <v>0</v>
      </c>
      <c r="AD44" s="195">
        <f t="shared" si="37"/>
        <v>0</v>
      </c>
      <c r="AE44" s="200">
        <f t="shared" si="59"/>
        <v>0</v>
      </c>
      <c r="AF44" s="201">
        <f t="shared" si="60"/>
        <v>0</v>
      </c>
      <c r="AG44" s="202">
        <f t="shared" si="61"/>
        <v>0</v>
      </c>
      <c r="AH44" s="75"/>
    </row>
    <row r="45" spans="1:34" s="52" customFormat="1" x14ac:dyDescent="0.2">
      <c r="A45" s="243">
        <f t="shared" si="34"/>
        <v>0</v>
      </c>
      <c r="B45" s="244">
        <f t="shared" si="34"/>
        <v>0</v>
      </c>
      <c r="C45" s="245">
        <f t="shared" si="39"/>
        <v>0</v>
      </c>
      <c r="D45" s="198">
        <f t="shared" si="40"/>
        <v>0</v>
      </c>
      <c r="E45" s="195">
        <f t="shared" si="62"/>
        <v>0</v>
      </c>
      <c r="F45" s="199">
        <f t="shared" si="41"/>
        <v>0</v>
      </c>
      <c r="G45" s="197">
        <f t="shared" si="63"/>
        <v>0</v>
      </c>
      <c r="H45" s="199">
        <f t="shared" si="42"/>
        <v>0</v>
      </c>
      <c r="I45" s="197">
        <f t="shared" si="64"/>
        <v>0</v>
      </c>
      <c r="J45" s="199">
        <f t="shared" si="43"/>
        <v>0</v>
      </c>
      <c r="K45" s="197">
        <f t="shared" si="44"/>
        <v>0</v>
      </c>
      <c r="L45" s="199">
        <f t="shared" si="45"/>
        <v>0</v>
      </c>
      <c r="M45" s="197">
        <f t="shared" si="65"/>
        <v>0</v>
      </c>
      <c r="N45" s="199">
        <f t="shared" si="46"/>
        <v>0</v>
      </c>
      <c r="O45" s="197">
        <f t="shared" si="47"/>
        <v>0</v>
      </c>
      <c r="P45" s="199">
        <f t="shared" si="48"/>
        <v>0</v>
      </c>
      <c r="Q45" s="197">
        <f t="shared" si="66"/>
        <v>0</v>
      </c>
      <c r="R45" s="199">
        <f t="shared" si="49"/>
        <v>0</v>
      </c>
      <c r="S45" s="197">
        <f t="shared" si="50"/>
        <v>0</v>
      </c>
      <c r="T45" s="195">
        <f t="shared" si="35"/>
        <v>0</v>
      </c>
      <c r="U45" s="198">
        <f t="shared" si="51"/>
        <v>0</v>
      </c>
      <c r="V45" s="197">
        <f t="shared" si="52"/>
        <v>0</v>
      </c>
      <c r="W45" s="199">
        <f t="shared" si="53"/>
        <v>0</v>
      </c>
      <c r="X45" s="197">
        <f t="shared" si="54"/>
        <v>0</v>
      </c>
      <c r="Y45" s="195">
        <f t="shared" si="36"/>
        <v>0</v>
      </c>
      <c r="Z45" s="198">
        <f t="shared" si="55"/>
        <v>0</v>
      </c>
      <c r="AA45" s="197">
        <f t="shared" si="56"/>
        <v>0</v>
      </c>
      <c r="AB45" s="199">
        <f t="shared" si="57"/>
        <v>0</v>
      </c>
      <c r="AC45" s="197">
        <f t="shared" si="58"/>
        <v>0</v>
      </c>
      <c r="AD45" s="195">
        <f t="shared" si="37"/>
        <v>0</v>
      </c>
      <c r="AE45" s="200">
        <f t="shared" si="59"/>
        <v>0</v>
      </c>
      <c r="AF45" s="201">
        <f t="shared" si="60"/>
        <v>0</v>
      </c>
      <c r="AG45" s="202">
        <f t="shared" si="61"/>
        <v>0</v>
      </c>
      <c r="AH45" s="75"/>
    </row>
    <row r="46" spans="1:34" s="52" customFormat="1" x14ac:dyDescent="0.2">
      <c r="A46" s="243">
        <f t="shared" si="34"/>
        <v>0</v>
      </c>
      <c r="B46" s="244">
        <f t="shared" si="34"/>
        <v>0</v>
      </c>
      <c r="C46" s="245">
        <f t="shared" si="39"/>
        <v>0</v>
      </c>
      <c r="D46" s="198">
        <f t="shared" si="40"/>
        <v>0</v>
      </c>
      <c r="E46" s="195">
        <f t="shared" si="62"/>
        <v>0</v>
      </c>
      <c r="F46" s="199">
        <f t="shared" si="41"/>
        <v>0</v>
      </c>
      <c r="G46" s="197">
        <f t="shared" si="63"/>
        <v>0</v>
      </c>
      <c r="H46" s="199">
        <f t="shared" si="42"/>
        <v>0</v>
      </c>
      <c r="I46" s="197">
        <f t="shared" si="64"/>
        <v>0</v>
      </c>
      <c r="J46" s="199">
        <f t="shared" si="43"/>
        <v>0</v>
      </c>
      <c r="K46" s="197">
        <f t="shared" si="44"/>
        <v>0</v>
      </c>
      <c r="L46" s="199">
        <f t="shared" si="45"/>
        <v>0</v>
      </c>
      <c r="M46" s="197">
        <f t="shared" si="65"/>
        <v>0</v>
      </c>
      <c r="N46" s="199">
        <f t="shared" si="46"/>
        <v>0</v>
      </c>
      <c r="O46" s="197">
        <f t="shared" si="47"/>
        <v>0</v>
      </c>
      <c r="P46" s="199">
        <f t="shared" si="48"/>
        <v>0</v>
      </c>
      <c r="Q46" s="197">
        <f t="shared" si="66"/>
        <v>0</v>
      </c>
      <c r="R46" s="199">
        <f t="shared" si="49"/>
        <v>0</v>
      </c>
      <c r="S46" s="197">
        <f t="shared" si="50"/>
        <v>0</v>
      </c>
      <c r="T46" s="195">
        <f t="shared" si="35"/>
        <v>0</v>
      </c>
      <c r="U46" s="198">
        <f t="shared" si="51"/>
        <v>0</v>
      </c>
      <c r="V46" s="197">
        <f t="shared" si="52"/>
        <v>0</v>
      </c>
      <c r="W46" s="199">
        <f t="shared" si="53"/>
        <v>0</v>
      </c>
      <c r="X46" s="197">
        <f t="shared" si="54"/>
        <v>0</v>
      </c>
      <c r="Y46" s="195">
        <f t="shared" si="36"/>
        <v>0</v>
      </c>
      <c r="Z46" s="198">
        <f t="shared" si="55"/>
        <v>0</v>
      </c>
      <c r="AA46" s="197">
        <f t="shared" si="56"/>
        <v>0</v>
      </c>
      <c r="AB46" s="199">
        <f t="shared" si="57"/>
        <v>0</v>
      </c>
      <c r="AC46" s="197">
        <f t="shared" si="58"/>
        <v>0</v>
      </c>
      <c r="AD46" s="195">
        <f t="shared" si="37"/>
        <v>0</v>
      </c>
      <c r="AE46" s="200">
        <f t="shared" si="59"/>
        <v>0</v>
      </c>
      <c r="AF46" s="201">
        <f t="shared" si="60"/>
        <v>0</v>
      </c>
      <c r="AG46" s="202">
        <f t="shared" si="61"/>
        <v>0</v>
      </c>
      <c r="AH46" s="75"/>
    </row>
    <row r="47" spans="1:34" s="52" customFormat="1" x14ac:dyDescent="0.2">
      <c r="A47" s="243">
        <f t="shared" si="34"/>
        <v>0</v>
      </c>
      <c r="B47" s="244">
        <f t="shared" si="34"/>
        <v>0</v>
      </c>
      <c r="C47" s="245">
        <f t="shared" si="39"/>
        <v>0</v>
      </c>
      <c r="D47" s="198">
        <f t="shared" si="40"/>
        <v>0</v>
      </c>
      <c r="E47" s="195">
        <f t="shared" si="62"/>
        <v>0</v>
      </c>
      <c r="F47" s="199">
        <f t="shared" si="41"/>
        <v>0</v>
      </c>
      <c r="G47" s="197">
        <f t="shared" si="63"/>
        <v>0</v>
      </c>
      <c r="H47" s="199">
        <f t="shared" si="42"/>
        <v>0</v>
      </c>
      <c r="I47" s="197">
        <f t="shared" si="64"/>
        <v>0</v>
      </c>
      <c r="J47" s="199">
        <f t="shared" si="43"/>
        <v>0</v>
      </c>
      <c r="K47" s="197">
        <f t="shared" si="44"/>
        <v>0</v>
      </c>
      <c r="L47" s="199">
        <f t="shared" si="45"/>
        <v>0</v>
      </c>
      <c r="M47" s="197">
        <f t="shared" si="65"/>
        <v>0</v>
      </c>
      <c r="N47" s="199">
        <f t="shared" si="46"/>
        <v>0</v>
      </c>
      <c r="O47" s="197">
        <f t="shared" si="47"/>
        <v>0</v>
      </c>
      <c r="P47" s="199">
        <f t="shared" si="48"/>
        <v>0</v>
      </c>
      <c r="Q47" s="197">
        <f t="shared" si="66"/>
        <v>0</v>
      </c>
      <c r="R47" s="199">
        <f t="shared" si="49"/>
        <v>0</v>
      </c>
      <c r="S47" s="197">
        <f t="shared" si="50"/>
        <v>0</v>
      </c>
      <c r="T47" s="195">
        <f t="shared" si="35"/>
        <v>0</v>
      </c>
      <c r="U47" s="198">
        <f t="shared" si="51"/>
        <v>0</v>
      </c>
      <c r="V47" s="197">
        <f t="shared" si="52"/>
        <v>0</v>
      </c>
      <c r="W47" s="199">
        <f t="shared" si="53"/>
        <v>0</v>
      </c>
      <c r="X47" s="197">
        <f t="shared" si="54"/>
        <v>0</v>
      </c>
      <c r="Y47" s="195">
        <f t="shared" si="36"/>
        <v>0</v>
      </c>
      <c r="Z47" s="198">
        <f t="shared" si="55"/>
        <v>0</v>
      </c>
      <c r="AA47" s="197">
        <f t="shared" si="56"/>
        <v>0</v>
      </c>
      <c r="AB47" s="199">
        <f t="shared" si="57"/>
        <v>0</v>
      </c>
      <c r="AC47" s="197">
        <f t="shared" si="58"/>
        <v>0</v>
      </c>
      <c r="AD47" s="195">
        <f t="shared" si="37"/>
        <v>0</v>
      </c>
      <c r="AE47" s="200">
        <f t="shared" si="59"/>
        <v>0</v>
      </c>
      <c r="AF47" s="201">
        <f t="shared" si="60"/>
        <v>0</v>
      </c>
      <c r="AG47" s="202">
        <f t="shared" si="61"/>
        <v>0</v>
      </c>
      <c r="AH47" s="75"/>
    </row>
    <row r="48" spans="1:34" s="52" customFormat="1" x14ac:dyDescent="0.2">
      <c r="A48" s="243">
        <f t="shared" si="34"/>
        <v>0</v>
      </c>
      <c r="B48" s="244">
        <f t="shared" si="34"/>
        <v>0</v>
      </c>
      <c r="C48" s="245">
        <f t="shared" si="39"/>
        <v>0</v>
      </c>
      <c r="D48" s="198">
        <f t="shared" si="40"/>
        <v>0</v>
      </c>
      <c r="E48" s="195">
        <f t="shared" si="62"/>
        <v>0</v>
      </c>
      <c r="F48" s="199">
        <f t="shared" si="41"/>
        <v>0</v>
      </c>
      <c r="G48" s="197">
        <f t="shared" si="63"/>
        <v>0</v>
      </c>
      <c r="H48" s="199">
        <f t="shared" si="42"/>
        <v>0</v>
      </c>
      <c r="I48" s="197">
        <f t="shared" si="64"/>
        <v>0</v>
      </c>
      <c r="J48" s="199">
        <f t="shared" si="43"/>
        <v>0</v>
      </c>
      <c r="K48" s="197">
        <f t="shared" si="44"/>
        <v>0</v>
      </c>
      <c r="L48" s="199">
        <f t="shared" si="45"/>
        <v>0</v>
      </c>
      <c r="M48" s="197">
        <f t="shared" si="65"/>
        <v>0</v>
      </c>
      <c r="N48" s="199">
        <f t="shared" si="46"/>
        <v>0</v>
      </c>
      <c r="O48" s="197">
        <f t="shared" si="47"/>
        <v>0</v>
      </c>
      <c r="P48" s="199">
        <f t="shared" si="48"/>
        <v>0</v>
      </c>
      <c r="Q48" s="197">
        <f t="shared" si="66"/>
        <v>0</v>
      </c>
      <c r="R48" s="199">
        <f t="shared" si="49"/>
        <v>0</v>
      </c>
      <c r="S48" s="197">
        <f t="shared" si="50"/>
        <v>0</v>
      </c>
      <c r="T48" s="195">
        <f t="shared" si="35"/>
        <v>0</v>
      </c>
      <c r="U48" s="198">
        <f t="shared" si="51"/>
        <v>0</v>
      </c>
      <c r="V48" s="197">
        <f t="shared" si="52"/>
        <v>0</v>
      </c>
      <c r="W48" s="199">
        <f t="shared" si="53"/>
        <v>0</v>
      </c>
      <c r="X48" s="197">
        <f t="shared" si="54"/>
        <v>0</v>
      </c>
      <c r="Y48" s="195">
        <f t="shared" si="36"/>
        <v>0</v>
      </c>
      <c r="Z48" s="198">
        <f t="shared" si="55"/>
        <v>0</v>
      </c>
      <c r="AA48" s="197">
        <f t="shared" si="56"/>
        <v>0</v>
      </c>
      <c r="AB48" s="199">
        <f t="shared" si="57"/>
        <v>0</v>
      </c>
      <c r="AC48" s="197">
        <f t="shared" si="58"/>
        <v>0</v>
      </c>
      <c r="AD48" s="195">
        <f t="shared" si="37"/>
        <v>0</v>
      </c>
      <c r="AE48" s="200">
        <f t="shared" si="59"/>
        <v>0</v>
      </c>
      <c r="AF48" s="201">
        <f t="shared" si="60"/>
        <v>0</v>
      </c>
      <c r="AG48" s="202">
        <f t="shared" si="61"/>
        <v>0</v>
      </c>
      <c r="AH48" s="75"/>
    </row>
    <row r="49" spans="1:34" s="52" customFormat="1" x14ac:dyDescent="0.2">
      <c r="A49" s="243">
        <f t="shared" si="34"/>
        <v>0</v>
      </c>
      <c r="B49" s="244">
        <f t="shared" si="34"/>
        <v>0</v>
      </c>
      <c r="C49" s="245">
        <f t="shared" si="39"/>
        <v>0</v>
      </c>
      <c r="D49" s="198">
        <f t="shared" si="40"/>
        <v>0</v>
      </c>
      <c r="E49" s="195">
        <f t="shared" si="62"/>
        <v>0</v>
      </c>
      <c r="F49" s="199">
        <f t="shared" si="41"/>
        <v>0</v>
      </c>
      <c r="G49" s="197">
        <f t="shared" si="63"/>
        <v>0</v>
      </c>
      <c r="H49" s="199">
        <f t="shared" si="42"/>
        <v>0</v>
      </c>
      <c r="I49" s="197">
        <f t="shared" si="64"/>
        <v>0</v>
      </c>
      <c r="J49" s="199">
        <f t="shared" si="43"/>
        <v>0</v>
      </c>
      <c r="K49" s="197">
        <f t="shared" si="44"/>
        <v>0</v>
      </c>
      <c r="L49" s="199">
        <f t="shared" si="45"/>
        <v>0</v>
      </c>
      <c r="M49" s="197">
        <f t="shared" si="65"/>
        <v>0</v>
      </c>
      <c r="N49" s="199">
        <f t="shared" si="46"/>
        <v>0</v>
      </c>
      <c r="O49" s="197">
        <f t="shared" si="47"/>
        <v>0</v>
      </c>
      <c r="P49" s="199">
        <f t="shared" si="48"/>
        <v>0</v>
      </c>
      <c r="Q49" s="197">
        <f t="shared" si="66"/>
        <v>0</v>
      </c>
      <c r="R49" s="199">
        <f t="shared" si="49"/>
        <v>0</v>
      </c>
      <c r="S49" s="197">
        <f t="shared" si="50"/>
        <v>0</v>
      </c>
      <c r="T49" s="195">
        <f t="shared" si="35"/>
        <v>0</v>
      </c>
      <c r="U49" s="198">
        <f t="shared" si="51"/>
        <v>0</v>
      </c>
      <c r="V49" s="197">
        <f t="shared" si="52"/>
        <v>0</v>
      </c>
      <c r="W49" s="199">
        <f t="shared" si="53"/>
        <v>0</v>
      </c>
      <c r="X49" s="197">
        <f t="shared" si="54"/>
        <v>0</v>
      </c>
      <c r="Y49" s="195">
        <f t="shared" si="36"/>
        <v>0</v>
      </c>
      <c r="Z49" s="198">
        <f t="shared" si="55"/>
        <v>0</v>
      </c>
      <c r="AA49" s="197">
        <f t="shared" si="56"/>
        <v>0</v>
      </c>
      <c r="AB49" s="199">
        <f t="shared" si="57"/>
        <v>0</v>
      </c>
      <c r="AC49" s="197">
        <f t="shared" si="58"/>
        <v>0</v>
      </c>
      <c r="AD49" s="195">
        <f t="shared" si="37"/>
        <v>0</v>
      </c>
      <c r="AE49" s="200">
        <f t="shared" si="59"/>
        <v>0</v>
      </c>
      <c r="AF49" s="201">
        <f t="shared" si="60"/>
        <v>0</v>
      </c>
      <c r="AG49" s="202">
        <f t="shared" si="61"/>
        <v>0</v>
      </c>
      <c r="AH49" s="75"/>
    </row>
    <row r="50" spans="1:34" s="50" customFormat="1" ht="15" customHeight="1" x14ac:dyDescent="0.2">
      <c r="A50" s="227" t="s">
        <v>74</v>
      </c>
      <c r="B50" s="228"/>
      <c r="C50" s="228"/>
      <c r="D50" s="203"/>
      <c r="E50" s="204">
        <f t="shared" ref="E50:AG50" si="67">SUM(E34:E49)</f>
        <v>2437.5</v>
      </c>
      <c r="F50" s="205"/>
      <c r="G50" s="206">
        <f t="shared" si="67"/>
        <v>2437.5</v>
      </c>
      <c r="H50" s="205"/>
      <c r="I50" s="206">
        <f t="shared" ref="I50:K50" si="68">SUM(I34:I49)</f>
        <v>2437.5</v>
      </c>
      <c r="J50" s="205"/>
      <c r="K50" s="206">
        <f t="shared" si="68"/>
        <v>2437.5</v>
      </c>
      <c r="L50" s="205"/>
      <c r="M50" s="206">
        <f t="shared" ref="M50:O50" si="69">SUM(M34:M49)</f>
        <v>2437.5</v>
      </c>
      <c r="N50" s="205"/>
      <c r="O50" s="206">
        <f t="shared" si="69"/>
        <v>2437.5</v>
      </c>
      <c r="P50" s="205"/>
      <c r="Q50" s="206">
        <f t="shared" ref="Q50:S50" si="70">SUM(Q34:Q49)</f>
        <v>2437.5</v>
      </c>
      <c r="R50" s="205"/>
      <c r="S50" s="206">
        <f t="shared" si="70"/>
        <v>2437.5</v>
      </c>
      <c r="T50" s="204">
        <f t="shared" si="67"/>
        <v>19500</v>
      </c>
      <c r="U50" s="203"/>
      <c r="V50" s="206">
        <f t="shared" si="67"/>
        <v>9750</v>
      </c>
      <c r="W50" s="205"/>
      <c r="X50" s="206">
        <f t="shared" si="67"/>
        <v>9750</v>
      </c>
      <c r="Y50" s="204">
        <f t="shared" si="67"/>
        <v>19500</v>
      </c>
      <c r="Z50" s="203"/>
      <c r="AA50" s="206">
        <f t="shared" si="67"/>
        <v>9750</v>
      </c>
      <c r="AB50" s="205"/>
      <c r="AC50" s="206">
        <f t="shared" si="67"/>
        <v>9750</v>
      </c>
      <c r="AD50" s="204">
        <f t="shared" si="67"/>
        <v>19500</v>
      </c>
      <c r="AE50" s="207">
        <f t="shared" si="67"/>
        <v>29250</v>
      </c>
      <c r="AF50" s="206">
        <f t="shared" si="67"/>
        <v>29250</v>
      </c>
      <c r="AG50" s="208">
        <f t="shared" si="67"/>
        <v>58500</v>
      </c>
      <c r="AH50" s="290"/>
    </row>
    <row r="51" spans="1:34" s="52" customFormat="1" x14ac:dyDescent="0.2">
      <c r="A51" s="229"/>
      <c r="B51" s="230"/>
      <c r="C51" s="230"/>
      <c r="D51" s="190"/>
      <c r="E51" s="231"/>
      <c r="F51" s="295"/>
      <c r="G51" s="232"/>
      <c r="H51" s="295"/>
      <c r="I51" s="232"/>
      <c r="J51" s="295"/>
      <c r="K51" s="232"/>
      <c r="L51" s="295"/>
      <c r="M51" s="232"/>
      <c r="N51" s="295"/>
      <c r="O51" s="232"/>
      <c r="P51" s="295"/>
      <c r="Q51" s="232"/>
      <c r="R51" s="295"/>
      <c r="S51" s="232"/>
      <c r="T51" s="233"/>
      <c r="U51" s="190"/>
      <c r="V51" s="231"/>
      <c r="W51" s="298"/>
      <c r="X51" s="231"/>
      <c r="Y51" s="233"/>
      <c r="Z51" s="190"/>
      <c r="AA51" s="231"/>
      <c r="AB51" s="298"/>
      <c r="AC51" s="231"/>
      <c r="AD51" s="233"/>
      <c r="AE51" s="234"/>
      <c r="AF51" s="231"/>
      <c r="AG51" s="235"/>
      <c r="AH51" s="291"/>
    </row>
    <row r="52" spans="1:34" s="52" customFormat="1" ht="17" x14ac:dyDescent="0.2">
      <c r="A52" s="215" t="s">
        <v>1</v>
      </c>
      <c r="B52" s="236"/>
      <c r="C52" s="236"/>
      <c r="D52" s="191"/>
      <c r="E52" s="238"/>
      <c r="F52" s="296"/>
      <c r="G52" s="239"/>
      <c r="H52" s="296"/>
      <c r="I52" s="239"/>
      <c r="J52" s="296"/>
      <c r="K52" s="239"/>
      <c r="L52" s="296"/>
      <c r="M52" s="239"/>
      <c r="N52" s="296"/>
      <c r="O52" s="239"/>
      <c r="P52" s="296"/>
      <c r="Q52" s="239"/>
      <c r="R52" s="296"/>
      <c r="S52" s="239"/>
      <c r="T52" s="240"/>
      <c r="U52" s="191"/>
      <c r="V52" s="238"/>
      <c r="W52" s="299"/>
      <c r="X52" s="238"/>
      <c r="Y52" s="240"/>
      <c r="Z52" s="191"/>
      <c r="AA52" s="238"/>
      <c r="AB52" s="299"/>
      <c r="AC52" s="238"/>
      <c r="AD52" s="240"/>
      <c r="AE52" s="241"/>
      <c r="AF52" s="238"/>
      <c r="AG52" s="242"/>
      <c r="AH52" s="292"/>
    </row>
    <row r="53" spans="1:34" s="52" customFormat="1" ht="17" x14ac:dyDescent="0.2">
      <c r="A53" s="62" t="s">
        <v>184</v>
      </c>
      <c r="B53" s="63" t="s">
        <v>47</v>
      </c>
      <c r="C53" s="64">
        <v>150</v>
      </c>
      <c r="D53" s="68">
        <v>0</v>
      </c>
      <c r="E53" s="246">
        <f>$C53*D53</f>
        <v>0</v>
      </c>
      <c r="F53" s="69">
        <v>2</v>
      </c>
      <c r="G53" s="247">
        <f>$C53*F53</f>
        <v>300</v>
      </c>
      <c r="H53" s="69">
        <v>0</v>
      </c>
      <c r="I53" s="247">
        <f t="shared" ref="I53:I67" si="71">$C53*H53</f>
        <v>0</v>
      </c>
      <c r="J53" s="69">
        <v>0</v>
      </c>
      <c r="K53" s="247">
        <f t="shared" ref="K53:K67" si="72">$C53*J53</f>
        <v>0</v>
      </c>
      <c r="L53" s="69">
        <v>0</v>
      </c>
      <c r="M53" s="247">
        <f t="shared" ref="M53:M67" si="73">$C53*L53</f>
        <v>0</v>
      </c>
      <c r="N53" s="69">
        <v>0</v>
      </c>
      <c r="O53" s="247">
        <f t="shared" ref="O53:O67" si="74">$C53*N53</f>
        <v>0</v>
      </c>
      <c r="P53" s="69">
        <v>0</v>
      </c>
      <c r="Q53" s="247">
        <f>$C53*P53</f>
        <v>0</v>
      </c>
      <c r="R53" s="69">
        <v>0</v>
      </c>
      <c r="S53" s="247">
        <f t="shared" ref="S53:S67" si="75">$C53*R53</f>
        <v>0</v>
      </c>
      <c r="T53" s="248">
        <f t="shared" ref="T53:T67" si="76">SUM(E53,G53,I53,K53,M53,O53,Q53,S53)</f>
        <v>300</v>
      </c>
      <c r="U53" s="68">
        <v>0</v>
      </c>
      <c r="V53" s="247">
        <f t="shared" ref="V53:V67" si="77">$C53*U53*B$8</f>
        <v>0</v>
      </c>
      <c r="W53" s="69">
        <v>2</v>
      </c>
      <c r="X53" s="247">
        <f t="shared" ref="X53:X67" si="78">$C53*W53*B$8</f>
        <v>309</v>
      </c>
      <c r="Y53" s="248">
        <f t="shared" ref="Y53:Y67" si="79">SUM(V53,X53)</f>
        <v>309</v>
      </c>
      <c r="Z53" s="68">
        <v>0</v>
      </c>
      <c r="AA53" s="247">
        <f t="shared" ref="AA53:AA67" si="80">$C53*Z53*C$8</f>
        <v>0</v>
      </c>
      <c r="AB53" s="69">
        <v>2</v>
      </c>
      <c r="AC53" s="247">
        <f t="shared" ref="AC53:AC67" si="81">$C53*AB53*C$8</f>
        <v>318.27</v>
      </c>
      <c r="AD53" s="246">
        <f t="shared" ref="AD53:AD67" si="82">SUM(AA53,AC53)</f>
        <v>318.27</v>
      </c>
      <c r="AE53" s="200">
        <f t="shared" ref="AE53:AE67" si="83">SUM(E53,I53,M53,Q53,V53,AA53)</f>
        <v>0</v>
      </c>
      <c r="AF53" s="247">
        <f t="shared" ref="AF53:AF67" si="84">SUM(G53,K53,O53,S53,X53,AC53)</f>
        <v>927.27</v>
      </c>
      <c r="AG53" s="248">
        <f t="shared" ref="AG53:AG67" si="85">SUM(T53,Y53,AD53)</f>
        <v>927.27</v>
      </c>
      <c r="AH53" s="76" t="s">
        <v>185</v>
      </c>
    </row>
    <row r="54" spans="1:34" s="52" customFormat="1" x14ac:dyDescent="0.2">
      <c r="A54" s="62"/>
      <c r="B54" s="63"/>
      <c r="C54" s="64">
        <v>0</v>
      </c>
      <c r="D54" s="68">
        <v>0</v>
      </c>
      <c r="E54" s="246">
        <f t="shared" ref="E54:E67" si="86">$C54*D54</f>
        <v>0</v>
      </c>
      <c r="F54" s="69">
        <v>0</v>
      </c>
      <c r="G54" s="247">
        <f t="shared" ref="G54:G67" si="87">$C54*F54</f>
        <v>0</v>
      </c>
      <c r="H54" s="69">
        <v>0</v>
      </c>
      <c r="I54" s="247">
        <f t="shared" si="71"/>
        <v>0</v>
      </c>
      <c r="J54" s="69">
        <v>0</v>
      </c>
      <c r="K54" s="247">
        <f t="shared" si="72"/>
        <v>0</v>
      </c>
      <c r="L54" s="69">
        <v>0</v>
      </c>
      <c r="M54" s="247">
        <f t="shared" si="73"/>
        <v>0</v>
      </c>
      <c r="N54" s="69">
        <v>0</v>
      </c>
      <c r="O54" s="247">
        <f t="shared" si="74"/>
        <v>0</v>
      </c>
      <c r="P54" s="69">
        <v>0</v>
      </c>
      <c r="Q54" s="247">
        <f t="shared" ref="Q54:Q67" si="88">$C54*P54</f>
        <v>0</v>
      </c>
      <c r="R54" s="69">
        <v>0</v>
      </c>
      <c r="S54" s="247">
        <f t="shared" si="75"/>
        <v>0</v>
      </c>
      <c r="T54" s="248">
        <f t="shared" si="76"/>
        <v>0</v>
      </c>
      <c r="U54" s="68">
        <v>0</v>
      </c>
      <c r="V54" s="247">
        <f t="shared" si="77"/>
        <v>0</v>
      </c>
      <c r="W54" s="69">
        <v>0</v>
      </c>
      <c r="X54" s="247">
        <f t="shared" si="78"/>
        <v>0</v>
      </c>
      <c r="Y54" s="248">
        <f t="shared" si="79"/>
        <v>0</v>
      </c>
      <c r="Z54" s="68">
        <v>0</v>
      </c>
      <c r="AA54" s="247">
        <f t="shared" si="80"/>
        <v>0</v>
      </c>
      <c r="AB54" s="69">
        <v>0</v>
      </c>
      <c r="AC54" s="247">
        <f t="shared" si="81"/>
        <v>0</v>
      </c>
      <c r="AD54" s="246">
        <f t="shared" si="82"/>
        <v>0</v>
      </c>
      <c r="AE54" s="200">
        <f t="shared" si="83"/>
        <v>0</v>
      </c>
      <c r="AF54" s="247">
        <f t="shared" si="84"/>
        <v>0</v>
      </c>
      <c r="AG54" s="248">
        <f t="shared" si="85"/>
        <v>0</v>
      </c>
      <c r="AH54" s="76"/>
    </row>
    <row r="55" spans="1:34" s="52" customFormat="1" x14ac:dyDescent="0.2">
      <c r="A55" s="62"/>
      <c r="B55" s="63"/>
      <c r="C55" s="64">
        <v>0</v>
      </c>
      <c r="D55" s="68">
        <v>0</v>
      </c>
      <c r="E55" s="246">
        <f t="shared" si="86"/>
        <v>0</v>
      </c>
      <c r="F55" s="69">
        <v>0</v>
      </c>
      <c r="G55" s="247">
        <f t="shared" si="87"/>
        <v>0</v>
      </c>
      <c r="H55" s="69">
        <v>0</v>
      </c>
      <c r="I55" s="247">
        <f t="shared" si="71"/>
        <v>0</v>
      </c>
      <c r="J55" s="69">
        <v>0</v>
      </c>
      <c r="K55" s="247">
        <f t="shared" si="72"/>
        <v>0</v>
      </c>
      <c r="L55" s="69">
        <v>0</v>
      </c>
      <c r="M55" s="247">
        <f t="shared" si="73"/>
        <v>0</v>
      </c>
      <c r="N55" s="69">
        <v>0</v>
      </c>
      <c r="O55" s="247">
        <f t="shared" si="74"/>
        <v>0</v>
      </c>
      <c r="P55" s="69">
        <v>0</v>
      </c>
      <c r="Q55" s="247">
        <f t="shared" si="88"/>
        <v>0</v>
      </c>
      <c r="R55" s="69">
        <v>0</v>
      </c>
      <c r="S55" s="247">
        <f t="shared" si="75"/>
        <v>0</v>
      </c>
      <c r="T55" s="248">
        <f t="shared" si="76"/>
        <v>0</v>
      </c>
      <c r="U55" s="68">
        <v>0</v>
      </c>
      <c r="V55" s="247">
        <f t="shared" si="77"/>
        <v>0</v>
      </c>
      <c r="W55" s="69">
        <v>0</v>
      </c>
      <c r="X55" s="247">
        <f t="shared" si="78"/>
        <v>0</v>
      </c>
      <c r="Y55" s="248">
        <f t="shared" si="79"/>
        <v>0</v>
      </c>
      <c r="Z55" s="68">
        <v>0</v>
      </c>
      <c r="AA55" s="247">
        <f t="shared" si="80"/>
        <v>0</v>
      </c>
      <c r="AB55" s="69">
        <v>0</v>
      </c>
      <c r="AC55" s="247">
        <f t="shared" si="81"/>
        <v>0</v>
      </c>
      <c r="AD55" s="246">
        <f t="shared" si="82"/>
        <v>0</v>
      </c>
      <c r="AE55" s="200">
        <f t="shared" si="83"/>
        <v>0</v>
      </c>
      <c r="AF55" s="247">
        <f t="shared" si="84"/>
        <v>0</v>
      </c>
      <c r="AG55" s="248">
        <f t="shared" si="85"/>
        <v>0</v>
      </c>
      <c r="AH55" s="76"/>
    </row>
    <row r="56" spans="1:34" s="52" customFormat="1" x14ac:dyDescent="0.2">
      <c r="A56" s="62"/>
      <c r="B56" s="63"/>
      <c r="C56" s="64">
        <v>0</v>
      </c>
      <c r="D56" s="68">
        <v>0</v>
      </c>
      <c r="E56" s="246">
        <f t="shared" si="86"/>
        <v>0</v>
      </c>
      <c r="F56" s="69">
        <v>0</v>
      </c>
      <c r="G56" s="247">
        <f t="shared" si="87"/>
        <v>0</v>
      </c>
      <c r="H56" s="69">
        <v>0</v>
      </c>
      <c r="I56" s="247">
        <f t="shared" si="71"/>
        <v>0</v>
      </c>
      <c r="J56" s="69">
        <v>0</v>
      </c>
      <c r="K56" s="247">
        <f t="shared" si="72"/>
        <v>0</v>
      </c>
      <c r="L56" s="69">
        <v>0</v>
      </c>
      <c r="M56" s="247">
        <f t="shared" si="73"/>
        <v>0</v>
      </c>
      <c r="N56" s="69">
        <v>0</v>
      </c>
      <c r="O56" s="247">
        <f t="shared" si="74"/>
        <v>0</v>
      </c>
      <c r="P56" s="69">
        <v>0</v>
      </c>
      <c r="Q56" s="247">
        <f t="shared" si="88"/>
        <v>0</v>
      </c>
      <c r="R56" s="69">
        <v>0</v>
      </c>
      <c r="S56" s="247">
        <f t="shared" si="75"/>
        <v>0</v>
      </c>
      <c r="T56" s="248">
        <f t="shared" si="76"/>
        <v>0</v>
      </c>
      <c r="U56" s="68">
        <v>0</v>
      </c>
      <c r="V56" s="247">
        <f t="shared" si="77"/>
        <v>0</v>
      </c>
      <c r="W56" s="69">
        <v>0</v>
      </c>
      <c r="X56" s="247">
        <f t="shared" si="78"/>
        <v>0</v>
      </c>
      <c r="Y56" s="248">
        <f t="shared" si="79"/>
        <v>0</v>
      </c>
      <c r="Z56" s="68">
        <v>0</v>
      </c>
      <c r="AA56" s="247">
        <f t="shared" si="80"/>
        <v>0</v>
      </c>
      <c r="AB56" s="69">
        <v>0</v>
      </c>
      <c r="AC56" s="247">
        <f t="shared" si="81"/>
        <v>0</v>
      </c>
      <c r="AD56" s="246">
        <f t="shared" si="82"/>
        <v>0</v>
      </c>
      <c r="AE56" s="200">
        <f t="shared" si="83"/>
        <v>0</v>
      </c>
      <c r="AF56" s="247">
        <f t="shared" si="84"/>
        <v>0</v>
      </c>
      <c r="AG56" s="248">
        <f t="shared" si="85"/>
        <v>0</v>
      </c>
      <c r="AH56" s="76"/>
    </row>
    <row r="57" spans="1:34" s="52" customFormat="1" x14ac:dyDescent="0.2">
      <c r="A57" s="62"/>
      <c r="B57" s="63"/>
      <c r="C57" s="64">
        <v>0</v>
      </c>
      <c r="D57" s="68">
        <v>0</v>
      </c>
      <c r="E57" s="246">
        <f t="shared" si="86"/>
        <v>0</v>
      </c>
      <c r="F57" s="69">
        <v>0</v>
      </c>
      <c r="G57" s="247">
        <f t="shared" si="87"/>
        <v>0</v>
      </c>
      <c r="H57" s="69">
        <v>0</v>
      </c>
      <c r="I57" s="247">
        <f t="shared" si="71"/>
        <v>0</v>
      </c>
      <c r="J57" s="69">
        <v>0</v>
      </c>
      <c r="K57" s="247">
        <f t="shared" si="72"/>
        <v>0</v>
      </c>
      <c r="L57" s="69">
        <v>0</v>
      </c>
      <c r="M57" s="247">
        <f t="shared" si="73"/>
        <v>0</v>
      </c>
      <c r="N57" s="69">
        <v>0</v>
      </c>
      <c r="O57" s="247">
        <f t="shared" si="74"/>
        <v>0</v>
      </c>
      <c r="P57" s="69">
        <v>0</v>
      </c>
      <c r="Q57" s="247">
        <f t="shared" si="88"/>
        <v>0</v>
      </c>
      <c r="R57" s="69">
        <v>0</v>
      </c>
      <c r="S57" s="247">
        <f t="shared" si="75"/>
        <v>0</v>
      </c>
      <c r="T57" s="248">
        <f t="shared" si="76"/>
        <v>0</v>
      </c>
      <c r="U57" s="68">
        <v>0</v>
      </c>
      <c r="V57" s="247">
        <f t="shared" si="77"/>
        <v>0</v>
      </c>
      <c r="W57" s="69">
        <v>0</v>
      </c>
      <c r="X57" s="247">
        <f t="shared" si="78"/>
        <v>0</v>
      </c>
      <c r="Y57" s="248">
        <f t="shared" si="79"/>
        <v>0</v>
      </c>
      <c r="Z57" s="68">
        <v>0</v>
      </c>
      <c r="AA57" s="247">
        <f t="shared" si="80"/>
        <v>0</v>
      </c>
      <c r="AB57" s="69">
        <v>0</v>
      </c>
      <c r="AC57" s="247">
        <f t="shared" si="81"/>
        <v>0</v>
      </c>
      <c r="AD57" s="246">
        <f t="shared" si="82"/>
        <v>0</v>
      </c>
      <c r="AE57" s="200">
        <f t="shared" si="83"/>
        <v>0</v>
      </c>
      <c r="AF57" s="247">
        <f t="shared" si="84"/>
        <v>0</v>
      </c>
      <c r="AG57" s="248">
        <f t="shared" si="85"/>
        <v>0</v>
      </c>
      <c r="AH57" s="76"/>
    </row>
    <row r="58" spans="1:34" s="52" customFormat="1" x14ac:dyDescent="0.2">
      <c r="A58" s="62"/>
      <c r="B58" s="63"/>
      <c r="C58" s="64">
        <v>0</v>
      </c>
      <c r="D58" s="68">
        <v>0</v>
      </c>
      <c r="E58" s="246">
        <f t="shared" si="86"/>
        <v>0</v>
      </c>
      <c r="F58" s="69">
        <v>0</v>
      </c>
      <c r="G58" s="247">
        <f t="shared" si="87"/>
        <v>0</v>
      </c>
      <c r="H58" s="69">
        <v>0</v>
      </c>
      <c r="I58" s="247">
        <f t="shared" si="71"/>
        <v>0</v>
      </c>
      <c r="J58" s="69">
        <v>0</v>
      </c>
      <c r="K58" s="247">
        <f t="shared" si="72"/>
        <v>0</v>
      </c>
      <c r="L58" s="69">
        <v>0</v>
      </c>
      <c r="M58" s="247">
        <f t="shared" si="73"/>
        <v>0</v>
      </c>
      <c r="N58" s="69">
        <v>0</v>
      </c>
      <c r="O58" s="247">
        <f t="shared" si="74"/>
        <v>0</v>
      </c>
      <c r="P58" s="69">
        <v>0</v>
      </c>
      <c r="Q58" s="247">
        <f t="shared" si="88"/>
        <v>0</v>
      </c>
      <c r="R58" s="69">
        <v>0</v>
      </c>
      <c r="S58" s="247">
        <f t="shared" si="75"/>
        <v>0</v>
      </c>
      <c r="T58" s="248">
        <f t="shared" si="76"/>
        <v>0</v>
      </c>
      <c r="U58" s="68">
        <v>0</v>
      </c>
      <c r="V58" s="247">
        <f t="shared" si="77"/>
        <v>0</v>
      </c>
      <c r="W58" s="69">
        <v>0</v>
      </c>
      <c r="X58" s="247">
        <f t="shared" si="78"/>
        <v>0</v>
      </c>
      <c r="Y58" s="248">
        <f t="shared" si="79"/>
        <v>0</v>
      </c>
      <c r="Z58" s="68">
        <v>0</v>
      </c>
      <c r="AA58" s="247">
        <f t="shared" si="80"/>
        <v>0</v>
      </c>
      <c r="AB58" s="69">
        <v>0</v>
      </c>
      <c r="AC58" s="247">
        <f t="shared" si="81"/>
        <v>0</v>
      </c>
      <c r="AD58" s="246">
        <f t="shared" si="82"/>
        <v>0</v>
      </c>
      <c r="AE58" s="200">
        <f t="shared" si="83"/>
        <v>0</v>
      </c>
      <c r="AF58" s="247">
        <f t="shared" si="84"/>
        <v>0</v>
      </c>
      <c r="AG58" s="248">
        <f t="shared" si="85"/>
        <v>0</v>
      </c>
      <c r="AH58" s="76"/>
    </row>
    <row r="59" spans="1:34" s="52" customFormat="1" x14ac:dyDescent="0.2">
      <c r="A59" s="62"/>
      <c r="B59" s="63"/>
      <c r="C59" s="64">
        <v>0</v>
      </c>
      <c r="D59" s="68">
        <v>0</v>
      </c>
      <c r="E59" s="246">
        <f t="shared" si="86"/>
        <v>0</v>
      </c>
      <c r="F59" s="69">
        <v>0</v>
      </c>
      <c r="G59" s="247">
        <f t="shared" si="87"/>
        <v>0</v>
      </c>
      <c r="H59" s="69">
        <v>0</v>
      </c>
      <c r="I59" s="247">
        <f t="shared" si="71"/>
        <v>0</v>
      </c>
      <c r="J59" s="69">
        <v>0</v>
      </c>
      <c r="K59" s="247">
        <f t="shared" si="72"/>
        <v>0</v>
      </c>
      <c r="L59" s="69">
        <v>0</v>
      </c>
      <c r="M59" s="247">
        <f t="shared" si="73"/>
        <v>0</v>
      </c>
      <c r="N59" s="69">
        <v>0</v>
      </c>
      <c r="O59" s="247">
        <f t="shared" si="74"/>
        <v>0</v>
      </c>
      <c r="P59" s="69">
        <v>0</v>
      </c>
      <c r="Q59" s="247">
        <f t="shared" si="88"/>
        <v>0</v>
      </c>
      <c r="R59" s="69">
        <v>0</v>
      </c>
      <c r="S59" s="247">
        <f t="shared" si="75"/>
        <v>0</v>
      </c>
      <c r="T59" s="248">
        <f t="shared" si="76"/>
        <v>0</v>
      </c>
      <c r="U59" s="68">
        <v>0</v>
      </c>
      <c r="V59" s="247">
        <f t="shared" si="77"/>
        <v>0</v>
      </c>
      <c r="W59" s="69">
        <v>0</v>
      </c>
      <c r="X59" s="247">
        <f t="shared" si="78"/>
        <v>0</v>
      </c>
      <c r="Y59" s="248">
        <f t="shared" si="79"/>
        <v>0</v>
      </c>
      <c r="Z59" s="68">
        <v>0</v>
      </c>
      <c r="AA59" s="247">
        <f t="shared" si="80"/>
        <v>0</v>
      </c>
      <c r="AB59" s="69">
        <v>0</v>
      </c>
      <c r="AC59" s="247">
        <f t="shared" si="81"/>
        <v>0</v>
      </c>
      <c r="AD59" s="246">
        <f t="shared" si="82"/>
        <v>0</v>
      </c>
      <c r="AE59" s="200">
        <f t="shared" si="83"/>
        <v>0</v>
      </c>
      <c r="AF59" s="247">
        <f t="shared" si="84"/>
        <v>0</v>
      </c>
      <c r="AG59" s="248">
        <f t="shared" si="85"/>
        <v>0</v>
      </c>
      <c r="AH59" s="76"/>
    </row>
    <row r="60" spans="1:34" s="52" customFormat="1" x14ac:dyDescent="0.2">
      <c r="A60" s="62"/>
      <c r="B60" s="63"/>
      <c r="C60" s="64">
        <v>0</v>
      </c>
      <c r="D60" s="68">
        <v>0</v>
      </c>
      <c r="E60" s="246">
        <f t="shared" si="86"/>
        <v>0</v>
      </c>
      <c r="F60" s="69">
        <v>0</v>
      </c>
      <c r="G60" s="247">
        <f t="shared" si="87"/>
        <v>0</v>
      </c>
      <c r="H60" s="69">
        <v>0</v>
      </c>
      <c r="I60" s="247">
        <f t="shared" si="71"/>
        <v>0</v>
      </c>
      <c r="J60" s="69">
        <v>0</v>
      </c>
      <c r="K60" s="247">
        <f t="shared" si="72"/>
        <v>0</v>
      </c>
      <c r="L60" s="69">
        <v>0</v>
      </c>
      <c r="M60" s="247">
        <f t="shared" si="73"/>
        <v>0</v>
      </c>
      <c r="N60" s="69">
        <v>0</v>
      </c>
      <c r="O60" s="247">
        <f t="shared" si="74"/>
        <v>0</v>
      </c>
      <c r="P60" s="69">
        <v>0</v>
      </c>
      <c r="Q60" s="247">
        <f t="shared" si="88"/>
        <v>0</v>
      </c>
      <c r="R60" s="69">
        <v>0</v>
      </c>
      <c r="S60" s="247">
        <f t="shared" si="75"/>
        <v>0</v>
      </c>
      <c r="T60" s="248">
        <f t="shared" si="76"/>
        <v>0</v>
      </c>
      <c r="U60" s="68">
        <v>0</v>
      </c>
      <c r="V60" s="247">
        <f t="shared" si="77"/>
        <v>0</v>
      </c>
      <c r="W60" s="69">
        <v>0</v>
      </c>
      <c r="X60" s="247">
        <f t="shared" si="78"/>
        <v>0</v>
      </c>
      <c r="Y60" s="248">
        <f t="shared" si="79"/>
        <v>0</v>
      </c>
      <c r="Z60" s="68">
        <v>0</v>
      </c>
      <c r="AA60" s="247">
        <f t="shared" si="80"/>
        <v>0</v>
      </c>
      <c r="AB60" s="69">
        <v>0</v>
      </c>
      <c r="AC60" s="247">
        <f t="shared" si="81"/>
        <v>0</v>
      </c>
      <c r="AD60" s="246">
        <f t="shared" si="82"/>
        <v>0</v>
      </c>
      <c r="AE60" s="200">
        <f t="shared" si="83"/>
        <v>0</v>
      </c>
      <c r="AF60" s="247">
        <f t="shared" si="84"/>
        <v>0</v>
      </c>
      <c r="AG60" s="248">
        <f t="shared" si="85"/>
        <v>0</v>
      </c>
      <c r="AH60" s="76"/>
    </row>
    <row r="61" spans="1:34" s="52" customFormat="1" x14ac:dyDescent="0.2">
      <c r="A61" s="62"/>
      <c r="B61" s="63"/>
      <c r="C61" s="64">
        <v>0</v>
      </c>
      <c r="D61" s="68">
        <v>0</v>
      </c>
      <c r="E61" s="246">
        <f t="shared" si="86"/>
        <v>0</v>
      </c>
      <c r="F61" s="69">
        <v>0</v>
      </c>
      <c r="G61" s="247">
        <f t="shared" si="87"/>
        <v>0</v>
      </c>
      <c r="H61" s="69">
        <v>0</v>
      </c>
      <c r="I61" s="247">
        <f t="shared" si="71"/>
        <v>0</v>
      </c>
      <c r="J61" s="69">
        <v>0</v>
      </c>
      <c r="K61" s="247">
        <f t="shared" si="72"/>
        <v>0</v>
      </c>
      <c r="L61" s="69">
        <v>0</v>
      </c>
      <c r="M61" s="247">
        <f t="shared" si="73"/>
        <v>0</v>
      </c>
      <c r="N61" s="69">
        <v>0</v>
      </c>
      <c r="O61" s="247">
        <f t="shared" si="74"/>
        <v>0</v>
      </c>
      <c r="P61" s="69">
        <v>0</v>
      </c>
      <c r="Q61" s="247">
        <f t="shared" si="88"/>
        <v>0</v>
      </c>
      <c r="R61" s="69">
        <v>0</v>
      </c>
      <c r="S61" s="247">
        <f t="shared" si="75"/>
        <v>0</v>
      </c>
      <c r="T61" s="248">
        <f t="shared" si="76"/>
        <v>0</v>
      </c>
      <c r="U61" s="68">
        <v>0</v>
      </c>
      <c r="V61" s="247">
        <f t="shared" si="77"/>
        <v>0</v>
      </c>
      <c r="W61" s="69">
        <v>0</v>
      </c>
      <c r="X61" s="247">
        <f t="shared" si="78"/>
        <v>0</v>
      </c>
      <c r="Y61" s="248">
        <f t="shared" si="79"/>
        <v>0</v>
      </c>
      <c r="Z61" s="68">
        <v>0</v>
      </c>
      <c r="AA61" s="247">
        <f t="shared" si="80"/>
        <v>0</v>
      </c>
      <c r="AB61" s="69">
        <v>0</v>
      </c>
      <c r="AC61" s="247">
        <f t="shared" si="81"/>
        <v>0</v>
      </c>
      <c r="AD61" s="246">
        <f t="shared" si="82"/>
        <v>0</v>
      </c>
      <c r="AE61" s="200">
        <f t="shared" si="83"/>
        <v>0</v>
      </c>
      <c r="AF61" s="247">
        <f t="shared" si="84"/>
        <v>0</v>
      </c>
      <c r="AG61" s="248">
        <f t="shared" si="85"/>
        <v>0</v>
      </c>
      <c r="AH61" s="76"/>
    </row>
    <row r="62" spans="1:34" s="52" customFormat="1" x14ac:dyDescent="0.2">
      <c r="A62" s="62"/>
      <c r="B62" s="63"/>
      <c r="C62" s="64">
        <v>0</v>
      </c>
      <c r="D62" s="68">
        <v>0</v>
      </c>
      <c r="E62" s="246">
        <f t="shared" si="86"/>
        <v>0</v>
      </c>
      <c r="F62" s="69">
        <v>0</v>
      </c>
      <c r="G62" s="247">
        <f t="shared" si="87"/>
        <v>0</v>
      </c>
      <c r="H62" s="69">
        <v>0</v>
      </c>
      <c r="I62" s="247">
        <f t="shared" si="71"/>
        <v>0</v>
      </c>
      <c r="J62" s="69">
        <v>0</v>
      </c>
      <c r="K62" s="247">
        <f t="shared" si="72"/>
        <v>0</v>
      </c>
      <c r="L62" s="69">
        <v>0</v>
      </c>
      <c r="M62" s="247">
        <f t="shared" si="73"/>
        <v>0</v>
      </c>
      <c r="N62" s="69">
        <v>0</v>
      </c>
      <c r="O62" s="247">
        <f t="shared" si="74"/>
        <v>0</v>
      </c>
      <c r="P62" s="69">
        <v>0</v>
      </c>
      <c r="Q62" s="247">
        <f t="shared" si="88"/>
        <v>0</v>
      </c>
      <c r="R62" s="69">
        <v>0</v>
      </c>
      <c r="S62" s="247">
        <f t="shared" si="75"/>
        <v>0</v>
      </c>
      <c r="T62" s="248">
        <f t="shared" si="76"/>
        <v>0</v>
      </c>
      <c r="U62" s="68">
        <v>0</v>
      </c>
      <c r="V62" s="247">
        <f t="shared" si="77"/>
        <v>0</v>
      </c>
      <c r="W62" s="69">
        <v>0</v>
      </c>
      <c r="X62" s="247">
        <f t="shared" si="78"/>
        <v>0</v>
      </c>
      <c r="Y62" s="248">
        <f t="shared" si="79"/>
        <v>0</v>
      </c>
      <c r="Z62" s="68">
        <v>0</v>
      </c>
      <c r="AA62" s="247">
        <f t="shared" si="80"/>
        <v>0</v>
      </c>
      <c r="AB62" s="69">
        <v>0</v>
      </c>
      <c r="AC62" s="247">
        <f t="shared" si="81"/>
        <v>0</v>
      </c>
      <c r="AD62" s="246">
        <f t="shared" si="82"/>
        <v>0</v>
      </c>
      <c r="AE62" s="200">
        <f t="shared" si="83"/>
        <v>0</v>
      </c>
      <c r="AF62" s="247">
        <f t="shared" si="84"/>
        <v>0</v>
      </c>
      <c r="AG62" s="248">
        <f t="shared" si="85"/>
        <v>0</v>
      </c>
      <c r="AH62" s="76"/>
    </row>
    <row r="63" spans="1:34" s="52" customFormat="1" x14ac:dyDescent="0.2">
      <c r="A63" s="62"/>
      <c r="B63" s="63"/>
      <c r="C63" s="64">
        <v>0</v>
      </c>
      <c r="D63" s="68">
        <v>0</v>
      </c>
      <c r="E63" s="246">
        <f t="shared" si="86"/>
        <v>0</v>
      </c>
      <c r="F63" s="69">
        <v>0</v>
      </c>
      <c r="G63" s="247">
        <f t="shared" si="87"/>
        <v>0</v>
      </c>
      <c r="H63" s="69">
        <v>0</v>
      </c>
      <c r="I63" s="247">
        <f t="shared" si="71"/>
        <v>0</v>
      </c>
      <c r="J63" s="69">
        <v>0</v>
      </c>
      <c r="K63" s="247">
        <f t="shared" si="72"/>
        <v>0</v>
      </c>
      <c r="L63" s="69">
        <v>0</v>
      </c>
      <c r="M63" s="247">
        <f t="shared" si="73"/>
        <v>0</v>
      </c>
      <c r="N63" s="69">
        <v>0</v>
      </c>
      <c r="O63" s="247">
        <f t="shared" si="74"/>
        <v>0</v>
      </c>
      <c r="P63" s="69">
        <v>0</v>
      </c>
      <c r="Q63" s="247">
        <f t="shared" si="88"/>
        <v>0</v>
      </c>
      <c r="R63" s="69">
        <v>0</v>
      </c>
      <c r="S63" s="247">
        <f t="shared" si="75"/>
        <v>0</v>
      </c>
      <c r="T63" s="248">
        <f t="shared" si="76"/>
        <v>0</v>
      </c>
      <c r="U63" s="68">
        <v>0</v>
      </c>
      <c r="V63" s="247">
        <f t="shared" si="77"/>
        <v>0</v>
      </c>
      <c r="W63" s="69">
        <v>0</v>
      </c>
      <c r="X63" s="247">
        <f t="shared" si="78"/>
        <v>0</v>
      </c>
      <c r="Y63" s="248">
        <f t="shared" si="79"/>
        <v>0</v>
      </c>
      <c r="Z63" s="68">
        <v>0</v>
      </c>
      <c r="AA63" s="247">
        <f t="shared" si="80"/>
        <v>0</v>
      </c>
      <c r="AB63" s="69">
        <v>0</v>
      </c>
      <c r="AC63" s="247">
        <f t="shared" si="81"/>
        <v>0</v>
      </c>
      <c r="AD63" s="246">
        <f t="shared" si="82"/>
        <v>0</v>
      </c>
      <c r="AE63" s="200">
        <f t="shared" si="83"/>
        <v>0</v>
      </c>
      <c r="AF63" s="247">
        <f t="shared" si="84"/>
        <v>0</v>
      </c>
      <c r="AG63" s="248">
        <f t="shared" si="85"/>
        <v>0</v>
      </c>
      <c r="AH63" s="76"/>
    </row>
    <row r="64" spans="1:34" s="52" customFormat="1" x14ac:dyDescent="0.2">
      <c r="A64" s="62"/>
      <c r="B64" s="63"/>
      <c r="C64" s="64">
        <v>0</v>
      </c>
      <c r="D64" s="68">
        <v>0</v>
      </c>
      <c r="E64" s="246">
        <f t="shared" si="86"/>
        <v>0</v>
      </c>
      <c r="F64" s="69">
        <v>0</v>
      </c>
      <c r="G64" s="247">
        <f t="shared" si="87"/>
        <v>0</v>
      </c>
      <c r="H64" s="69">
        <v>0</v>
      </c>
      <c r="I64" s="247">
        <f t="shared" si="71"/>
        <v>0</v>
      </c>
      <c r="J64" s="69">
        <v>0</v>
      </c>
      <c r="K64" s="247">
        <f t="shared" si="72"/>
        <v>0</v>
      </c>
      <c r="L64" s="69">
        <v>0</v>
      </c>
      <c r="M64" s="247">
        <f t="shared" si="73"/>
        <v>0</v>
      </c>
      <c r="N64" s="69">
        <v>0</v>
      </c>
      <c r="O64" s="247">
        <f t="shared" si="74"/>
        <v>0</v>
      </c>
      <c r="P64" s="69">
        <v>0</v>
      </c>
      <c r="Q64" s="247">
        <f t="shared" si="88"/>
        <v>0</v>
      </c>
      <c r="R64" s="69">
        <v>0</v>
      </c>
      <c r="S64" s="247">
        <f t="shared" si="75"/>
        <v>0</v>
      </c>
      <c r="T64" s="248">
        <f t="shared" si="76"/>
        <v>0</v>
      </c>
      <c r="U64" s="68">
        <v>0</v>
      </c>
      <c r="V64" s="247">
        <f t="shared" si="77"/>
        <v>0</v>
      </c>
      <c r="W64" s="69">
        <v>0</v>
      </c>
      <c r="X64" s="247">
        <f t="shared" si="78"/>
        <v>0</v>
      </c>
      <c r="Y64" s="248">
        <f t="shared" si="79"/>
        <v>0</v>
      </c>
      <c r="Z64" s="68">
        <v>0</v>
      </c>
      <c r="AA64" s="247">
        <f t="shared" si="80"/>
        <v>0</v>
      </c>
      <c r="AB64" s="69">
        <v>0</v>
      </c>
      <c r="AC64" s="247">
        <f t="shared" si="81"/>
        <v>0</v>
      </c>
      <c r="AD64" s="246">
        <f t="shared" si="82"/>
        <v>0</v>
      </c>
      <c r="AE64" s="200">
        <f t="shared" si="83"/>
        <v>0</v>
      </c>
      <c r="AF64" s="247">
        <f t="shared" si="84"/>
        <v>0</v>
      </c>
      <c r="AG64" s="248">
        <f t="shared" si="85"/>
        <v>0</v>
      </c>
      <c r="AH64" s="76"/>
    </row>
    <row r="65" spans="1:34" s="52" customFormat="1" x14ac:dyDescent="0.2">
      <c r="A65" s="62"/>
      <c r="B65" s="63"/>
      <c r="C65" s="64">
        <v>0</v>
      </c>
      <c r="D65" s="68">
        <v>0</v>
      </c>
      <c r="E65" s="246">
        <f t="shared" si="86"/>
        <v>0</v>
      </c>
      <c r="F65" s="69">
        <v>0</v>
      </c>
      <c r="G65" s="247">
        <f t="shared" si="87"/>
        <v>0</v>
      </c>
      <c r="H65" s="69">
        <v>0</v>
      </c>
      <c r="I65" s="247">
        <f t="shared" si="71"/>
        <v>0</v>
      </c>
      <c r="J65" s="69">
        <v>0</v>
      </c>
      <c r="K65" s="247">
        <f t="shared" si="72"/>
        <v>0</v>
      </c>
      <c r="L65" s="69">
        <v>0</v>
      </c>
      <c r="M65" s="247">
        <f t="shared" si="73"/>
        <v>0</v>
      </c>
      <c r="N65" s="69">
        <v>0</v>
      </c>
      <c r="O65" s="247">
        <f t="shared" si="74"/>
        <v>0</v>
      </c>
      <c r="P65" s="69">
        <v>0</v>
      </c>
      <c r="Q65" s="247">
        <f t="shared" si="88"/>
        <v>0</v>
      </c>
      <c r="R65" s="69">
        <v>0</v>
      </c>
      <c r="S65" s="247">
        <f t="shared" si="75"/>
        <v>0</v>
      </c>
      <c r="T65" s="248">
        <f t="shared" si="76"/>
        <v>0</v>
      </c>
      <c r="U65" s="68">
        <v>0</v>
      </c>
      <c r="V65" s="247">
        <f t="shared" si="77"/>
        <v>0</v>
      </c>
      <c r="W65" s="69">
        <v>0</v>
      </c>
      <c r="X65" s="247">
        <f t="shared" si="78"/>
        <v>0</v>
      </c>
      <c r="Y65" s="248">
        <f t="shared" si="79"/>
        <v>0</v>
      </c>
      <c r="Z65" s="68">
        <v>0</v>
      </c>
      <c r="AA65" s="247">
        <f t="shared" si="80"/>
        <v>0</v>
      </c>
      <c r="AB65" s="69">
        <v>0</v>
      </c>
      <c r="AC65" s="247">
        <f t="shared" si="81"/>
        <v>0</v>
      </c>
      <c r="AD65" s="246">
        <f t="shared" si="82"/>
        <v>0</v>
      </c>
      <c r="AE65" s="200">
        <f t="shared" si="83"/>
        <v>0</v>
      </c>
      <c r="AF65" s="247">
        <f t="shared" si="84"/>
        <v>0</v>
      </c>
      <c r="AG65" s="248">
        <f t="shared" si="85"/>
        <v>0</v>
      </c>
      <c r="AH65" s="76"/>
    </row>
    <row r="66" spans="1:34" s="52" customFormat="1" x14ac:dyDescent="0.2">
      <c r="A66" s="62"/>
      <c r="B66" s="63"/>
      <c r="C66" s="64">
        <v>0</v>
      </c>
      <c r="D66" s="68">
        <v>0</v>
      </c>
      <c r="E66" s="246">
        <f t="shared" si="86"/>
        <v>0</v>
      </c>
      <c r="F66" s="69">
        <v>0</v>
      </c>
      <c r="G66" s="247">
        <f t="shared" si="87"/>
        <v>0</v>
      </c>
      <c r="H66" s="69">
        <v>0</v>
      </c>
      <c r="I66" s="247">
        <f t="shared" si="71"/>
        <v>0</v>
      </c>
      <c r="J66" s="69">
        <v>0</v>
      </c>
      <c r="K66" s="247">
        <f t="shared" si="72"/>
        <v>0</v>
      </c>
      <c r="L66" s="69">
        <v>0</v>
      </c>
      <c r="M66" s="247">
        <f t="shared" si="73"/>
        <v>0</v>
      </c>
      <c r="N66" s="69">
        <v>0</v>
      </c>
      <c r="O66" s="247">
        <f t="shared" si="74"/>
        <v>0</v>
      </c>
      <c r="P66" s="69">
        <v>0</v>
      </c>
      <c r="Q66" s="247">
        <f t="shared" si="88"/>
        <v>0</v>
      </c>
      <c r="R66" s="69">
        <v>0</v>
      </c>
      <c r="S66" s="247">
        <f t="shared" si="75"/>
        <v>0</v>
      </c>
      <c r="T66" s="248">
        <f t="shared" si="76"/>
        <v>0</v>
      </c>
      <c r="U66" s="68">
        <v>0</v>
      </c>
      <c r="V66" s="247">
        <f t="shared" si="77"/>
        <v>0</v>
      </c>
      <c r="W66" s="69">
        <v>0</v>
      </c>
      <c r="X66" s="247">
        <f t="shared" si="78"/>
        <v>0</v>
      </c>
      <c r="Y66" s="248">
        <f t="shared" si="79"/>
        <v>0</v>
      </c>
      <c r="Z66" s="68">
        <v>0</v>
      </c>
      <c r="AA66" s="247">
        <f t="shared" si="80"/>
        <v>0</v>
      </c>
      <c r="AB66" s="69">
        <v>0</v>
      </c>
      <c r="AC66" s="247">
        <f t="shared" si="81"/>
        <v>0</v>
      </c>
      <c r="AD66" s="246">
        <f t="shared" si="82"/>
        <v>0</v>
      </c>
      <c r="AE66" s="200">
        <f t="shared" si="83"/>
        <v>0</v>
      </c>
      <c r="AF66" s="247">
        <f t="shared" si="84"/>
        <v>0</v>
      </c>
      <c r="AG66" s="248">
        <f t="shared" si="85"/>
        <v>0</v>
      </c>
      <c r="AH66" s="76"/>
    </row>
    <row r="67" spans="1:34" s="52" customFormat="1" x14ac:dyDescent="0.2">
      <c r="A67" s="62"/>
      <c r="B67" s="63"/>
      <c r="C67" s="64">
        <v>0</v>
      </c>
      <c r="D67" s="68">
        <v>0</v>
      </c>
      <c r="E67" s="246">
        <f t="shared" si="86"/>
        <v>0</v>
      </c>
      <c r="F67" s="69">
        <v>0</v>
      </c>
      <c r="G67" s="247">
        <f t="shared" si="87"/>
        <v>0</v>
      </c>
      <c r="H67" s="69">
        <v>0</v>
      </c>
      <c r="I67" s="247">
        <f t="shared" si="71"/>
        <v>0</v>
      </c>
      <c r="J67" s="69">
        <v>0</v>
      </c>
      <c r="K67" s="247">
        <f t="shared" si="72"/>
        <v>0</v>
      </c>
      <c r="L67" s="69">
        <v>0</v>
      </c>
      <c r="M67" s="247">
        <f t="shared" si="73"/>
        <v>0</v>
      </c>
      <c r="N67" s="69">
        <v>0</v>
      </c>
      <c r="O67" s="247">
        <f t="shared" si="74"/>
        <v>0</v>
      </c>
      <c r="P67" s="69">
        <v>0</v>
      </c>
      <c r="Q67" s="247">
        <f t="shared" si="88"/>
        <v>0</v>
      </c>
      <c r="R67" s="69">
        <v>0</v>
      </c>
      <c r="S67" s="247">
        <f t="shared" si="75"/>
        <v>0</v>
      </c>
      <c r="T67" s="248">
        <f t="shared" si="76"/>
        <v>0</v>
      </c>
      <c r="U67" s="68">
        <v>0</v>
      </c>
      <c r="V67" s="247">
        <f t="shared" si="77"/>
        <v>0</v>
      </c>
      <c r="W67" s="69">
        <v>0</v>
      </c>
      <c r="X67" s="247">
        <f t="shared" si="78"/>
        <v>0</v>
      </c>
      <c r="Y67" s="248">
        <f t="shared" si="79"/>
        <v>0</v>
      </c>
      <c r="Z67" s="68">
        <v>0</v>
      </c>
      <c r="AA67" s="247">
        <f t="shared" si="80"/>
        <v>0</v>
      </c>
      <c r="AB67" s="69">
        <v>0</v>
      </c>
      <c r="AC67" s="247">
        <f t="shared" si="81"/>
        <v>0</v>
      </c>
      <c r="AD67" s="246">
        <f t="shared" si="82"/>
        <v>0</v>
      </c>
      <c r="AE67" s="200">
        <f t="shared" si="83"/>
        <v>0</v>
      </c>
      <c r="AF67" s="247">
        <f t="shared" si="84"/>
        <v>0</v>
      </c>
      <c r="AG67" s="248">
        <f t="shared" si="85"/>
        <v>0</v>
      </c>
      <c r="AH67" s="76"/>
    </row>
    <row r="68" spans="1:34" s="50" customFormat="1" ht="15" customHeight="1" x14ac:dyDescent="0.2">
      <c r="A68" s="227" t="s">
        <v>18</v>
      </c>
      <c r="B68" s="228"/>
      <c r="C68" s="228"/>
      <c r="D68" s="189"/>
      <c r="E68" s="204">
        <f t="shared" ref="E68:AG68" si="89">SUM(E53:E67)</f>
        <v>0</v>
      </c>
      <c r="F68" s="294"/>
      <c r="G68" s="206">
        <f t="shared" si="89"/>
        <v>300</v>
      </c>
      <c r="H68" s="294"/>
      <c r="I68" s="206">
        <f t="shared" ref="I68:K68" si="90">SUM(I53:I67)</f>
        <v>0</v>
      </c>
      <c r="J68" s="294"/>
      <c r="K68" s="206">
        <f t="shared" si="90"/>
        <v>0</v>
      </c>
      <c r="L68" s="294">
        <f t="shared" ref="L68:O68" si="91">SUM(L53:L67)</f>
        <v>0</v>
      </c>
      <c r="M68" s="206">
        <f t="shared" si="91"/>
        <v>0</v>
      </c>
      <c r="N68" s="294"/>
      <c r="O68" s="206">
        <f t="shared" si="91"/>
        <v>0</v>
      </c>
      <c r="P68" s="294"/>
      <c r="Q68" s="206">
        <f t="shared" ref="Q68:S68" si="92">SUM(Q53:Q67)</f>
        <v>0</v>
      </c>
      <c r="R68" s="294"/>
      <c r="S68" s="206">
        <f t="shared" si="92"/>
        <v>0</v>
      </c>
      <c r="T68" s="208">
        <f t="shared" si="89"/>
        <v>300</v>
      </c>
      <c r="U68" s="189"/>
      <c r="V68" s="206">
        <f t="shared" si="89"/>
        <v>0</v>
      </c>
      <c r="W68" s="294"/>
      <c r="X68" s="206">
        <f t="shared" si="89"/>
        <v>309</v>
      </c>
      <c r="Y68" s="208">
        <f t="shared" si="89"/>
        <v>309</v>
      </c>
      <c r="Z68" s="189"/>
      <c r="AA68" s="206">
        <f t="shared" si="89"/>
        <v>0</v>
      </c>
      <c r="AB68" s="294"/>
      <c r="AC68" s="206">
        <f t="shared" si="89"/>
        <v>318.27</v>
      </c>
      <c r="AD68" s="204">
        <f t="shared" si="89"/>
        <v>318.27</v>
      </c>
      <c r="AE68" s="207">
        <f t="shared" si="89"/>
        <v>0</v>
      </c>
      <c r="AF68" s="206">
        <f t="shared" si="89"/>
        <v>927.27</v>
      </c>
      <c r="AG68" s="208">
        <f t="shared" si="89"/>
        <v>927.27</v>
      </c>
      <c r="AH68" s="290"/>
    </row>
    <row r="69" spans="1:34" s="52" customFormat="1" x14ac:dyDescent="0.2">
      <c r="A69" s="229"/>
      <c r="B69" s="230"/>
      <c r="C69" s="230"/>
      <c r="D69" s="190"/>
      <c r="E69" s="231"/>
      <c r="F69" s="295"/>
      <c r="G69" s="232"/>
      <c r="H69" s="295"/>
      <c r="I69" s="232"/>
      <c r="J69" s="295"/>
      <c r="K69" s="232"/>
      <c r="L69" s="295"/>
      <c r="M69" s="232"/>
      <c r="N69" s="295"/>
      <c r="O69" s="232"/>
      <c r="P69" s="295"/>
      <c r="Q69" s="232"/>
      <c r="R69" s="295"/>
      <c r="S69" s="232"/>
      <c r="T69" s="233"/>
      <c r="U69" s="190"/>
      <c r="V69" s="231"/>
      <c r="W69" s="298"/>
      <c r="X69" s="231"/>
      <c r="Y69" s="233"/>
      <c r="Z69" s="190"/>
      <c r="AA69" s="231"/>
      <c r="AB69" s="298"/>
      <c r="AC69" s="231"/>
      <c r="AD69" s="233"/>
      <c r="AE69" s="234"/>
      <c r="AF69" s="231"/>
      <c r="AG69" s="235"/>
      <c r="AH69" s="291"/>
    </row>
    <row r="70" spans="1:34" s="52" customFormat="1" ht="17" x14ac:dyDescent="0.2">
      <c r="A70" s="215" t="s">
        <v>2</v>
      </c>
      <c r="B70" s="236"/>
      <c r="C70" s="236"/>
      <c r="D70" s="191"/>
      <c r="E70" s="238"/>
      <c r="F70" s="296"/>
      <c r="G70" s="239"/>
      <c r="H70" s="296"/>
      <c r="I70" s="239"/>
      <c r="J70" s="296"/>
      <c r="K70" s="239"/>
      <c r="L70" s="296"/>
      <c r="M70" s="239"/>
      <c r="N70" s="296"/>
      <c r="O70" s="239"/>
      <c r="P70" s="296"/>
      <c r="Q70" s="239"/>
      <c r="R70" s="296"/>
      <c r="S70" s="239"/>
      <c r="T70" s="240"/>
      <c r="U70" s="191"/>
      <c r="V70" s="238"/>
      <c r="W70" s="299"/>
      <c r="X70" s="238"/>
      <c r="Y70" s="240"/>
      <c r="Z70" s="191"/>
      <c r="AA70" s="238"/>
      <c r="AB70" s="299"/>
      <c r="AC70" s="238"/>
      <c r="AD70" s="240"/>
      <c r="AE70" s="241"/>
      <c r="AF70" s="238"/>
      <c r="AG70" s="242"/>
      <c r="AH70" s="292"/>
    </row>
    <row r="71" spans="1:34" s="52" customFormat="1" ht="34" x14ac:dyDescent="0.2">
      <c r="A71" s="223" t="s">
        <v>190</v>
      </c>
      <c r="B71" s="224"/>
      <c r="C71" s="225">
        <v>0</v>
      </c>
      <c r="D71" s="68">
        <v>0</v>
      </c>
      <c r="E71" s="246">
        <f>$C71*D71</f>
        <v>0</v>
      </c>
      <c r="F71" s="69">
        <v>0</v>
      </c>
      <c r="G71" s="247">
        <f t="shared" ref="G71:G85" si="93">$C71*F71</f>
        <v>0</v>
      </c>
      <c r="H71" s="69">
        <v>0</v>
      </c>
      <c r="I71" s="247">
        <f>$C71*H71</f>
        <v>0</v>
      </c>
      <c r="J71" s="69">
        <v>0</v>
      </c>
      <c r="K71" s="247">
        <f t="shared" ref="K71:K85" si="94">$C71*J71</f>
        <v>0</v>
      </c>
      <c r="L71" s="69">
        <v>0</v>
      </c>
      <c r="M71" s="247">
        <f>$C71*L71</f>
        <v>0</v>
      </c>
      <c r="N71" s="69">
        <v>0</v>
      </c>
      <c r="O71" s="247">
        <f t="shared" ref="O71:O85" si="95">$C71*N71</f>
        <v>0</v>
      </c>
      <c r="P71" s="69">
        <v>0</v>
      </c>
      <c r="Q71" s="247">
        <f>$C71*P71</f>
        <v>0</v>
      </c>
      <c r="R71" s="69">
        <v>0</v>
      </c>
      <c r="S71" s="247">
        <f t="shared" ref="S71:S85" si="96">$C71*R71</f>
        <v>0</v>
      </c>
      <c r="T71" s="248">
        <f t="shared" ref="T71:T85" si="97">SUM(E71,G71,I71,K71,M71,O71,Q71,S71)</f>
        <v>0</v>
      </c>
      <c r="U71" s="68">
        <v>0</v>
      </c>
      <c r="V71" s="247">
        <f t="shared" ref="V71:V85" si="98">$C71*U71*B$8</f>
        <v>0</v>
      </c>
      <c r="W71" s="69">
        <v>0</v>
      </c>
      <c r="X71" s="247">
        <f t="shared" ref="X71:X85" si="99">$C71*W71*B$8</f>
        <v>0</v>
      </c>
      <c r="Y71" s="248">
        <f t="shared" ref="Y71:Y85" si="100">SUM(V71,X71)</f>
        <v>0</v>
      </c>
      <c r="Z71" s="68">
        <v>0</v>
      </c>
      <c r="AA71" s="247">
        <f t="shared" ref="AA71:AA85" si="101">$C71*Z71*C$8</f>
        <v>0</v>
      </c>
      <c r="AB71" s="69">
        <v>0</v>
      </c>
      <c r="AC71" s="247">
        <f t="shared" ref="AC71:AC85" si="102">$C71*AB71*C$8</f>
        <v>0</v>
      </c>
      <c r="AD71" s="246">
        <f t="shared" ref="AD71:AD85" si="103">SUM(AA71,AC71)</f>
        <v>0</v>
      </c>
      <c r="AE71" s="200">
        <f t="shared" ref="AE71:AE85" si="104">SUM(E71,I71,M71,Q71,V71,AA71)</f>
        <v>0</v>
      </c>
      <c r="AF71" s="247">
        <f t="shared" ref="AF71:AF85" si="105">SUM(G71,K71,O71,S71,X71,AC71)</f>
        <v>0</v>
      </c>
      <c r="AG71" s="248">
        <f t="shared" ref="AG71:AG85" si="106">SUM(T71,Y71,AD71)</f>
        <v>0</v>
      </c>
      <c r="AH71" s="76" t="s">
        <v>191</v>
      </c>
    </row>
    <row r="72" spans="1:34" s="52" customFormat="1" x14ac:dyDescent="0.2">
      <c r="A72" s="223"/>
      <c r="B72" s="224"/>
      <c r="C72" s="225">
        <v>0</v>
      </c>
      <c r="D72" s="68">
        <v>0</v>
      </c>
      <c r="E72" s="246">
        <f t="shared" ref="E72:E85" si="107">$C72*D72</f>
        <v>0</v>
      </c>
      <c r="F72" s="69">
        <v>0</v>
      </c>
      <c r="G72" s="247">
        <f t="shared" si="93"/>
        <v>0</v>
      </c>
      <c r="H72" s="69">
        <v>0</v>
      </c>
      <c r="I72" s="247">
        <f t="shared" ref="I72:I85" si="108">$C72*H72</f>
        <v>0</v>
      </c>
      <c r="J72" s="69">
        <v>0</v>
      </c>
      <c r="K72" s="247">
        <f t="shared" si="94"/>
        <v>0</v>
      </c>
      <c r="L72" s="69">
        <v>0</v>
      </c>
      <c r="M72" s="247">
        <f>$C72*L72</f>
        <v>0</v>
      </c>
      <c r="N72" s="69">
        <v>0</v>
      </c>
      <c r="O72" s="247">
        <f t="shared" si="95"/>
        <v>0</v>
      </c>
      <c r="P72" s="69">
        <v>0</v>
      </c>
      <c r="Q72" s="247">
        <f t="shared" ref="Q72:Q85" si="109">$C72*P72</f>
        <v>0</v>
      </c>
      <c r="R72" s="69">
        <v>0</v>
      </c>
      <c r="S72" s="247">
        <f t="shared" si="96"/>
        <v>0</v>
      </c>
      <c r="T72" s="248">
        <f t="shared" si="97"/>
        <v>0</v>
      </c>
      <c r="U72" s="68">
        <v>0</v>
      </c>
      <c r="V72" s="247">
        <f t="shared" si="98"/>
        <v>0</v>
      </c>
      <c r="W72" s="69">
        <v>0</v>
      </c>
      <c r="X72" s="247">
        <f t="shared" si="99"/>
        <v>0</v>
      </c>
      <c r="Y72" s="248">
        <f t="shared" si="100"/>
        <v>0</v>
      </c>
      <c r="Z72" s="68">
        <v>0</v>
      </c>
      <c r="AA72" s="247">
        <f t="shared" si="101"/>
        <v>0</v>
      </c>
      <c r="AB72" s="69">
        <v>0</v>
      </c>
      <c r="AC72" s="247">
        <f t="shared" si="102"/>
        <v>0</v>
      </c>
      <c r="AD72" s="246">
        <f t="shared" si="103"/>
        <v>0</v>
      </c>
      <c r="AE72" s="200">
        <f t="shared" si="104"/>
        <v>0</v>
      </c>
      <c r="AF72" s="247">
        <f t="shared" si="105"/>
        <v>0</v>
      </c>
      <c r="AG72" s="248">
        <f t="shared" si="106"/>
        <v>0</v>
      </c>
      <c r="AH72" s="76"/>
    </row>
    <row r="73" spans="1:34" s="52" customFormat="1" x14ac:dyDescent="0.2">
      <c r="A73" s="223"/>
      <c r="B73" s="224"/>
      <c r="C73" s="225">
        <v>0</v>
      </c>
      <c r="D73" s="68">
        <v>0</v>
      </c>
      <c r="E73" s="246">
        <f t="shared" ref="E73" si="110">$C73*D73</f>
        <v>0</v>
      </c>
      <c r="F73" s="69">
        <v>0</v>
      </c>
      <c r="G73" s="247">
        <f t="shared" ref="G73" si="111">$C73*F73</f>
        <v>0</v>
      </c>
      <c r="H73" s="69">
        <v>0</v>
      </c>
      <c r="I73" s="247">
        <f t="shared" si="108"/>
        <v>0</v>
      </c>
      <c r="J73" s="69">
        <v>0</v>
      </c>
      <c r="K73" s="247">
        <f t="shared" si="94"/>
        <v>0</v>
      </c>
      <c r="L73" s="69">
        <v>0</v>
      </c>
      <c r="M73" s="247">
        <f t="shared" ref="M73:M85" si="112">$C73*L73</f>
        <v>0</v>
      </c>
      <c r="N73" s="69">
        <v>0</v>
      </c>
      <c r="O73" s="247">
        <f t="shared" si="95"/>
        <v>0</v>
      </c>
      <c r="P73" s="69">
        <v>0</v>
      </c>
      <c r="Q73" s="247">
        <f t="shared" si="109"/>
        <v>0</v>
      </c>
      <c r="R73" s="69">
        <v>0</v>
      </c>
      <c r="S73" s="247">
        <f t="shared" si="96"/>
        <v>0</v>
      </c>
      <c r="T73" s="248">
        <f t="shared" si="97"/>
        <v>0</v>
      </c>
      <c r="U73" s="68">
        <v>0</v>
      </c>
      <c r="V73" s="247">
        <f t="shared" si="98"/>
        <v>0</v>
      </c>
      <c r="W73" s="69">
        <v>0</v>
      </c>
      <c r="X73" s="247">
        <f t="shared" si="99"/>
        <v>0</v>
      </c>
      <c r="Y73" s="248">
        <f t="shared" si="100"/>
        <v>0</v>
      </c>
      <c r="Z73" s="68">
        <v>0</v>
      </c>
      <c r="AA73" s="247">
        <f t="shared" si="101"/>
        <v>0</v>
      </c>
      <c r="AB73" s="69">
        <v>0</v>
      </c>
      <c r="AC73" s="247">
        <f t="shared" si="102"/>
        <v>0</v>
      </c>
      <c r="AD73" s="246">
        <f t="shared" si="103"/>
        <v>0</v>
      </c>
      <c r="AE73" s="200">
        <f t="shared" si="104"/>
        <v>0</v>
      </c>
      <c r="AF73" s="247">
        <f t="shared" si="105"/>
        <v>0</v>
      </c>
      <c r="AG73" s="248">
        <f t="shared" si="106"/>
        <v>0</v>
      </c>
      <c r="AH73" s="76"/>
    </row>
    <row r="74" spans="1:34" s="52" customFormat="1" x14ac:dyDescent="0.2">
      <c r="A74" s="223"/>
      <c r="B74" s="224"/>
      <c r="C74" s="225">
        <v>0</v>
      </c>
      <c r="D74" s="68">
        <v>0</v>
      </c>
      <c r="E74" s="246">
        <f t="shared" si="107"/>
        <v>0</v>
      </c>
      <c r="F74" s="69">
        <v>0</v>
      </c>
      <c r="G74" s="247">
        <f t="shared" si="93"/>
        <v>0</v>
      </c>
      <c r="H74" s="69">
        <v>0</v>
      </c>
      <c r="I74" s="247">
        <f t="shared" si="108"/>
        <v>0</v>
      </c>
      <c r="J74" s="69">
        <v>0</v>
      </c>
      <c r="K74" s="247">
        <f t="shared" si="94"/>
        <v>0</v>
      </c>
      <c r="L74" s="69">
        <v>0</v>
      </c>
      <c r="M74" s="247">
        <f t="shared" si="112"/>
        <v>0</v>
      </c>
      <c r="N74" s="69">
        <v>0</v>
      </c>
      <c r="O74" s="247">
        <f t="shared" si="95"/>
        <v>0</v>
      </c>
      <c r="P74" s="69">
        <v>0</v>
      </c>
      <c r="Q74" s="247">
        <f t="shared" si="109"/>
        <v>0</v>
      </c>
      <c r="R74" s="69">
        <v>0</v>
      </c>
      <c r="S74" s="247">
        <f t="shared" si="96"/>
        <v>0</v>
      </c>
      <c r="T74" s="248">
        <f t="shared" si="97"/>
        <v>0</v>
      </c>
      <c r="U74" s="68">
        <v>0</v>
      </c>
      <c r="V74" s="247">
        <f t="shared" si="98"/>
        <v>0</v>
      </c>
      <c r="W74" s="69">
        <v>0</v>
      </c>
      <c r="X74" s="247">
        <f t="shared" si="99"/>
        <v>0</v>
      </c>
      <c r="Y74" s="248">
        <f t="shared" si="100"/>
        <v>0</v>
      </c>
      <c r="Z74" s="68">
        <v>0</v>
      </c>
      <c r="AA74" s="247">
        <f t="shared" si="101"/>
        <v>0</v>
      </c>
      <c r="AB74" s="69">
        <v>0</v>
      </c>
      <c r="AC74" s="247">
        <f t="shared" si="102"/>
        <v>0</v>
      </c>
      <c r="AD74" s="246">
        <f t="shared" si="103"/>
        <v>0</v>
      </c>
      <c r="AE74" s="200">
        <f t="shared" si="104"/>
        <v>0</v>
      </c>
      <c r="AF74" s="247">
        <f t="shared" si="105"/>
        <v>0</v>
      </c>
      <c r="AG74" s="248">
        <f t="shared" si="106"/>
        <v>0</v>
      </c>
      <c r="AH74" s="76"/>
    </row>
    <row r="75" spans="1:34" s="52" customFormat="1" x14ac:dyDescent="0.2">
      <c r="A75" s="223"/>
      <c r="B75" s="224"/>
      <c r="C75" s="225">
        <v>0</v>
      </c>
      <c r="D75" s="68">
        <v>0</v>
      </c>
      <c r="E75" s="246">
        <f t="shared" si="107"/>
        <v>0</v>
      </c>
      <c r="F75" s="69">
        <v>0</v>
      </c>
      <c r="G75" s="247">
        <f t="shared" si="93"/>
        <v>0</v>
      </c>
      <c r="H75" s="69">
        <v>0</v>
      </c>
      <c r="I75" s="247">
        <f t="shared" si="108"/>
        <v>0</v>
      </c>
      <c r="J75" s="69">
        <v>0</v>
      </c>
      <c r="K75" s="247">
        <f t="shared" si="94"/>
        <v>0</v>
      </c>
      <c r="L75" s="69">
        <v>0</v>
      </c>
      <c r="M75" s="247">
        <f t="shared" si="112"/>
        <v>0</v>
      </c>
      <c r="N75" s="69">
        <v>0</v>
      </c>
      <c r="O75" s="247">
        <f t="shared" si="95"/>
        <v>0</v>
      </c>
      <c r="P75" s="69">
        <v>0</v>
      </c>
      <c r="Q75" s="247">
        <f t="shared" si="109"/>
        <v>0</v>
      </c>
      <c r="R75" s="69">
        <v>0</v>
      </c>
      <c r="S75" s="247">
        <f t="shared" si="96"/>
        <v>0</v>
      </c>
      <c r="T75" s="248">
        <f t="shared" si="97"/>
        <v>0</v>
      </c>
      <c r="U75" s="68">
        <v>0</v>
      </c>
      <c r="V75" s="247">
        <f t="shared" si="98"/>
        <v>0</v>
      </c>
      <c r="W75" s="69">
        <v>0</v>
      </c>
      <c r="X75" s="247">
        <f t="shared" si="99"/>
        <v>0</v>
      </c>
      <c r="Y75" s="248">
        <f t="shared" si="100"/>
        <v>0</v>
      </c>
      <c r="Z75" s="68">
        <v>0</v>
      </c>
      <c r="AA75" s="247">
        <f t="shared" si="101"/>
        <v>0</v>
      </c>
      <c r="AB75" s="69">
        <v>0</v>
      </c>
      <c r="AC75" s="247">
        <f t="shared" si="102"/>
        <v>0</v>
      </c>
      <c r="AD75" s="246">
        <f t="shared" si="103"/>
        <v>0</v>
      </c>
      <c r="AE75" s="200">
        <f t="shared" si="104"/>
        <v>0</v>
      </c>
      <c r="AF75" s="247">
        <f t="shared" si="105"/>
        <v>0</v>
      </c>
      <c r="AG75" s="248">
        <f t="shared" si="106"/>
        <v>0</v>
      </c>
      <c r="AH75" s="76"/>
    </row>
    <row r="76" spans="1:34" s="52" customFormat="1" x14ac:dyDescent="0.2">
      <c r="A76" s="223"/>
      <c r="B76" s="224"/>
      <c r="C76" s="225">
        <v>0</v>
      </c>
      <c r="D76" s="68">
        <v>0</v>
      </c>
      <c r="E76" s="246">
        <f t="shared" si="107"/>
        <v>0</v>
      </c>
      <c r="F76" s="69">
        <v>0</v>
      </c>
      <c r="G76" s="247">
        <f t="shared" si="93"/>
        <v>0</v>
      </c>
      <c r="H76" s="69">
        <v>0</v>
      </c>
      <c r="I76" s="247">
        <f t="shared" si="108"/>
        <v>0</v>
      </c>
      <c r="J76" s="69">
        <v>0</v>
      </c>
      <c r="K76" s="247">
        <f t="shared" si="94"/>
        <v>0</v>
      </c>
      <c r="L76" s="69">
        <v>0</v>
      </c>
      <c r="M76" s="247">
        <f t="shared" si="112"/>
        <v>0</v>
      </c>
      <c r="N76" s="69">
        <v>0</v>
      </c>
      <c r="O76" s="247">
        <f t="shared" si="95"/>
        <v>0</v>
      </c>
      <c r="P76" s="69">
        <v>0</v>
      </c>
      <c r="Q76" s="247">
        <f t="shared" si="109"/>
        <v>0</v>
      </c>
      <c r="R76" s="69">
        <v>0</v>
      </c>
      <c r="S76" s="247">
        <f t="shared" si="96"/>
        <v>0</v>
      </c>
      <c r="T76" s="248">
        <f t="shared" si="97"/>
        <v>0</v>
      </c>
      <c r="U76" s="68">
        <v>0</v>
      </c>
      <c r="V76" s="247">
        <f t="shared" si="98"/>
        <v>0</v>
      </c>
      <c r="W76" s="69">
        <v>0</v>
      </c>
      <c r="X76" s="247">
        <f t="shared" si="99"/>
        <v>0</v>
      </c>
      <c r="Y76" s="248">
        <f t="shared" si="100"/>
        <v>0</v>
      </c>
      <c r="Z76" s="68">
        <v>0</v>
      </c>
      <c r="AA76" s="247">
        <f t="shared" si="101"/>
        <v>0</v>
      </c>
      <c r="AB76" s="69">
        <v>0</v>
      </c>
      <c r="AC76" s="247">
        <f t="shared" si="102"/>
        <v>0</v>
      </c>
      <c r="AD76" s="246">
        <f t="shared" si="103"/>
        <v>0</v>
      </c>
      <c r="AE76" s="200">
        <f t="shared" si="104"/>
        <v>0</v>
      </c>
      <c r="AF76" s="247">
        <f t="shared" si="105"/>
        <v>0</v>
      </c>
      <c r="AG76" s="248">
        <f t="shared" si="106"/>
        <v>0</v>
      </c>
      <c r="AH76" s="76"/>
    </row>
    <row r="77" spans="1:34" s="52" customFormat="1" x14ac:dyDescent="0.2">
      <c r="A77" s="223"/>
      <c r="B77" s="224"/>
      <c r="C77" s="225">
        <v>0</v>
      </c>
      <c r="D77" s="68">
        <v>0</v>
      </c>
      <c r="E77" s="246">
        <f t="shared" si="107"/>
        <v>0</v>
      </c>
      <c r="F77" s="69">
        <v>0</v>
      </c>
      <c r="G77" s="247">
        <f t="shared" si="93"/>
        <v>0</v>
      </c>
      <c r="H77" s="69">
        <v>0</v>
      </c>
      <c r="I77" s="247">
        <f t="shared" si="108"/>
        <v>0</v>
      </c>
      <c r="J77" s="69">
        <v>0</v>
      </c>
      <c r="K77" s="247">
        <f t="shared" si="94"/>
        <v>0</v>
      </c>
      <c r="L77" s="69">
        <v>0</v>
      </c>
      <c r="M77" s="247">
        <f t="shared" si="112"/>
        <v>0</v>
      </c>
      <c r="N77" s="69">
        <v>0</v>
      </c>
      <c r="O77" s="247">
        <f t="shared" si="95"/>
        <v>0</v>
      </c>
      <c r="P77" s="69">
        <v>0</v>
      </c>
      <c r="Q77" s="247">
        <f t="shared" si="109"/>
        <v>0</v>
      </c>
      <c r="R77" s="69">
        <v>0</v>
      </c>
      <c r="S77" s="247">
        <f t="shared" si="96"/>
        <v>0</v>
      </c>
      <c r="T77" s="248">
        <f t="shared" si="97"/>
        <v>0</v>
      </c>
      <c r="U77" s="68">
        <v>0</v>
      </c>
      <c r="V77" s="247">
        <f t="shared" si="98"/>
        <v>0</v>
      </c>
      <c r="W77" s="69">
        <v>0</v>
      </c>
      <c r="X77" s="247">
        <f t="shared" si="99"/>
        <v>0</v>
      </c>
      <c r="Y77" s="248">
        <f t="shared" si="100"/>
        <v>0</v>
      </c>
      <c r="Z77" s="68">
        <v>0</v>
      </c>
      <c r="AA77" s="247">
        <f t="shared" si="101"/>
        <v>0</v>
      </c>
      <c r="AB77" s="69">
        <v>0</v>
      </c>
      <c r="AC77" s="247">
        <f t="shared" si="102"/>
        <v>0</v>
      </c>
      <c r="AD77" s="246">
        <f t="shared" si="103"/>
        <v>0</v>
      </c>
      <c r="AE77" s="200">
        <f t="shared" si="104"/>
        <v>0</v>
      </c>
      <c r="AF77" s="247">
        <f t="shared" si="105"/>
        <v>0</v>
      </c>
      <c r="AG77" s="248">
        <f t="shared" si="106"/>
        <v>0</v>
      </c>
      <c r="AH77" s="76"/>
    </row>
    <row r="78" spans="1:34" s="52" customFormat="1" x14ac:dyDescent="0.2">
      <c r="A78" s="223"/>
      <c r="B78" s="224"/>
      <c r="C78" s="225">
        <v>0</v>
      </c>
      <c r="D78" s="68">
        <v>0</v>
      </c>
      <c r="E78" s="246">
        <f t="shared" si="107"/>
        <v>0</v>
      </c>
      <c r="F78" s="69">
        <v>0</v>
      </c>
      <c r="G78" s="247">
        <f t="shared" si="93"/>
        <v>0</v>
      </c>
      <c r="H78" s="69">
        <v>0</v>
      </c>
      <c r="I78" s="247">
        <f t="shared" si="108"/>
        <v>0</v>
      </c>
      <c r="J78" s="69">
        <v>0</v>
      </c>
      <c r="K78" s="247">
        <f t="shared" si="94"/>
        <v>0</v>
      </c>
      <c r="L78" s="69">
        <v>0</v>
      </c>
      <c r="M78" s="247">
        <f t="shared" si="112"/>
        <v>0</v>
      </c>
      <c r="N78" s="69">
        <v>0</v>
      </c>
      <c r="O78" s="247">
        <f t="shared" si="95"/>
        <v>0</v>
      </c>
      <c r="P78" s="69">
        <v>0</v>
      </c>
      <c r="Q78" s="247">
        <f t="shared" si="109"/>
        <v>0</v>
      </c>
      <c r="R78" s="69">
        <v>0</v>
      </c>
      <c r="S78" s="247">
        <f t="shared" si="96"/>
        <v>0</v>
      </c>
      <c r="T78" s="248">
        <f t="shared" si="97"/>
        <v>0</v>
      </c>
      <c r="U78" s="68">
        <v>0</v>
      </c>
      <c r="V78" s="247">
        <f t="shared" si="98"/>
        <v>0</v>
      </c>
      <c r="W78" s="69">
        <v>0</v>
      </c>
      <c r="X78" s="247">
        <f t="shared" si="99"/>
        <v>0</v>
      </c>
      <c r="Y78" s="248">
        <f t="shared" si="100"/>
        <v>0</v>
      </c>
      <c r="Z78" s="68">
        <v>0</v>
      </c>
      <c r="AA78" s="247">
        <f t="shared" si="101"/>
        <v>0</v>
      </c>
      <c r="AB78" s="69">
        <v>0</v>
      </c>
      <c r="AC78" s="247">
        <f t="shared" si="102"/>
        <v>0</v>
      </c>
      <c r="AD78" s="246">
        <f t="shared" si="103"/>
        <v>0</v>
      </c>
      <c r="AE78" s="200">
        <f t="shared" si="104"/>
        <v>0</v>
      </c>
      <c r="AF78" s="247">
        <f t="shared" si="105"/>
        <v>0</v>
      </c>
      <c r="AG78" s="248">
        <f t="shared" si="106"/>
        <v>0</v>
      </c>
      <c r="AH78" s="76"/>
    </row>
    <row r="79" spans="1:34" s="52" customFormat="1" x14ac:dyDescent="0.2">
      <c r="A79" s="223"/>
      <c r="B79" s="224"/>
      <c r="C79" s="225">
        <v>0</v>
      </c>
      <c r="D79" s="68">
        <v>0</v>
      </c>
      <c r="E79" s="246">
        <f t="shared" si="107"/>
        <v>0</v>
      </c>
      <c r="F79" s="69">
        <v>0</v>
      </c>
      <c r="G79" s="247">
        <f t="shared" si="93"/>
        <v>0</v>
      </c>
      <c r="H79" s="69">
        <v>0</v>
      </c>
      <c r="I79" s="247">
        <f t="shared" si="108"/>
        <v>0</v>
      </c>
      <c r="J79" s="69">
        <v>0</v>
      </c>
      <c r="K79" s="247">
        <f t="shared" si="94"/>
        <v>0</v>
      </c>
      <c r="L79" s="69">
        <v>0</v>
      </c>
      <c r="M79" s="247">
        <f t="shared" si="112"/>
        <v>0</v>
      </c>
      <c r="N79" s="69">
        <v>0</v>
      </c>
      <c r="O79" s="247">
        <f t="shared" si="95"/>
        <v>0</v>
      </c>
      <c r="P79" s="69">
        <v>0</v>
      </c>
      <c r="Q79" s="247">
        <f t="shared" si="109"/>
        <v>0</v>
      </c>
      <c r="R79" s="69">
        <v>0</v>
      </c>
      <c r="S79" s="247">
        <f t="shared" si="96"/>
        <v>0</v>
      </c>
      <c r="T79" s="248">
        <f t="shared" si="97"/>
        <v>0</v>
      </c>
      <c r="U79" s="68">
        <v>0</v>
      </c>
      <c r="V79" s="247">
        <f t="shared" si="98"/>
        <v>0</v>
      </c>
      <c r="W79" s="69">
        <v>0</v>
      </c>
      <c r="X79" s="247">
        <f t="shared" si="99"/>
        <v>0</v>
      </c>
      <c r="Y79" s="248">
        <f t="shared" si="100"/>
        <v>0</v>
      </c>
      <c r="Z79" s="68">
        <v>0</v>
      </c>
      <c r="AA79" s="247">
        <f t="shared" si="101"/>
        <v>0</v>
      </c>
      <c r="AB79" s="69">
        <v>0</v>
      </c>
      <c r="AC79" s="247">
        <f t="shared" si="102"/>
        <v>0</v>
      </c>
      <c r="AD79" s="246">
        <f t="shared" si="103"/>
        <v>0</v>
      </c>
      <c r="AE79" s="200">
        <f t="shared" si="104"/>
        <v>0</v>
      </c>
      <c r="AF79" s="247">
        <f t="shared" si="105"/>
        <v>0</v>
      </c>
      <c r="AG79" s="248">
        <f t="shared" si="106"/>
        <v>0</v>
      </c>
      <c r="AH79" s="76"/>
    </row>
    <row r="80" spans="1:34" s="52" customFormat="1" x14ac:dyDescent="0.2">
      <c r="A80" s="223"/>
      <c r="B80" s="224"/>
      <c r="C80" s="225">
        <v>0</v>
      </c>
      <c r="D80" s="68">
        <v>0</v>
      </c>
      <c r="E80" s="246">
        <f t="shared" si="107"/>
        <v>0</v>
      </c>
      <c r="F80" s="69">
        <v>0</v>
      </c>
      <c r="G80" s="247">
        <f t="shared" si="93"/>
        <v>0</v>
      </c>
      <c r="H80" s="69">
        <v>0</v>
      </c>
      <c r="I80" s="247">
        <f t="shared" si="108"/>
        <v>0</v>
      </c>
      <c r="J80" s="69">
        <v>0</v>
      </c>
      <c r="K80" s="247">
        <f t="shared" si="94"/>
        <v>0</v>
      </c>
      <c r="L80" s="69">
        <v>0</v>
      </c>
      <c r="M80" s="247">
        <f t="shared" si="112"/>
        <v>0</v>
      </c>
      <c r="N80" s="69">
        <v>0</v>
      </c>
      <c r="O80" s="247">
        <f t="shared" si="95"/>
        <v>0</v>
      </c>
      <c r="P80" s="69">
        <v>0</v>
      </c>
      <c r="Q80" s="247">
        <f t="shared" si="109"/>
        <v>0</v>
      </c>
      <c r="R80" s="69">
        <v>0</v>
      </c>
      <c r="S80" s="247">
        <f t="shared" si="96"/>
        <v>0</v>
      </c>
      <c r="T80" s="248">
        <f t="shared" si="97"/>
        <v>0</v>
      </c>
      <c r="U80" s="68">
        <v>0</v>
      </c>
      <c r="V80" s="247">
        <f t="shared" si="98"/>
        <v>0</v>
      </c>
      <c r="W80" s="69">
        <v>0</v>
      </c>
      <c r="X80" s="247">
        <f t="shared" si="99"/>
        <v>0</v>
      </c>
      <c r="Y80" s="248">
        <f t="shared" si="100"/>
        <v>0</v>
      </c>
      <c r="Z80" s="68">
        <v>0</v>
      </c>
      <c r="AA80" s="247">
        <f t="shared" si="101"/>
        <v>0</v>
      </c>
      <c r="AB80" s="69">
        <v>0</v>
      </c>
      <c r="AC80" s="247">
        <f t="shared" si="102"/>
        <v>0</v>
      </c>
      <c r="AD80" s="246">
        <f t="shared" si="103"/>
        <v>0</v>
      </c>
      <c r="AE80" s="200">
        <f t="shared" si="104"/>
        <v>0</v>
      </c>
      <c r="AF80" s="247">
        <f t="shared" si="105"/>
        <v>0</v>
      </c>
      <c r="AG80" s="248">
        <f t="shared" si="106"/>
        <v>0</v>
      </c>
      <c r="AH80" s="76"/>
    </row>
    <row r="81" spans="1:34" s="52" customFormat="1" x14ac:dyDescent="0.2">
      <c r="A81" s="223"/>
      <c r="B81" s="224"/>
      <c r="C81" s="225">
        <v>0</v>
      </c>
      <c r="D81" s="68">
        <v>0</v>
      </c>
      <c r="E81" s="246">
        <f t="shared" si="107"/>
        <v>0</v>
      </c>
      <c r="F81" s="69">
        <v>0</v>
      </c>
      <c r="G81" s="247">
        <f t="shared" si="93"/>
        <v>0</v>
      </c>
      <c r="H81" s="69">
        <v>0</v>
      </c>
      <c r="I81" s="247">
        <f t="shared" si="108"/>
        <v>0</v>
      </c>
      <c r="J81" s="69">
        <v>0</v>
      </c>
      <c r="K81" s="247">
        <f t="shared" si="94"/>
        <v>0</v>
      </c>
      <c r="L81" s="69">
        <v>0</v>
      </c>
      <c r="M81" s="247">
        <f t="shared" si="112"/>
        <v>0</v>
      </c>
      <c r="N81" s="69">
        <v>0</v>
      </c>
      <c r="O81" s="247">
        <f t="shared" si="95"/>
        <v>0</v>
      </c>
      <c r="P81" s="69">
        <v>0</v>
      </c>
      <c r="Q81" s="247">
        <f t="shared" si="109"/>
        <v>0</v>
      </c>
      <c r="R81" s="69">
        <v>0</v>
      </c>
      <c r="S81" s="247">
        <f t="shared" si="96"/>
        <v>0</v>
      </c>
      <c r="T81" s="248">
        <f t="shared" si="97"/>
        <v>0</v>
      </c>
      <c r="U81" s="68">
        <v>0</v>
      </c>
      <c r="V81" s="247">
        <f t="shared" si="98"/>
        <v>0</v>
      </c>
      <c r="W81" s="69">
        <v>0</v>
      </c>
      <c r="X81" s="247">
        <f t="shared" si="99"/>
        <v>0</v>
      </c>
      <c r="Y81" s="248">
        <f t="shared" si="100"/>
        <v>0</v>
      </c>
      <c r="Z81" s="68">
        <v>0</v>
      </c>
      <c r="AA81" s="247">
        <f t="shared" si="101"/>
        <v>0</v>
      </c>
      <c r="AB81" s="69">
        <v>0</v>
      </c>
      <c r="AC81" s="247">
        <f t="shared" si="102"/>
        <v>0</v>
      </c>
      <c r="AD81" s="246">
        <f t="shared" si="103"/>
        <v>0</v>
      </c>
      <c r="AE81" s="200">
        <f t="shared" si="104"/>
        <v>0</v>
      </c>
      <c r="AF81" s="247">
        <f t="shared" si="105"/>
        <v>0</v>
      </c>
      <c r="AG81" s="248">
        <f t="shared" si="106"/>
        <v>0</v>
      </c>
      <c r="AH81" s="76"/>
    </row>
    <row r="82" spans="1:34" s="52" customFormat="1" x14ac:dyDescent="0.2">
      <c r="A82" s="223"/>
      <c r="B82" s="224"/>
      <c r="C82" s="225">
        <v>0</v>
      </c>
      <c r="D82" s="68">
        <v>0</v>
      </c>
      <c r="E82" s="246">
        <f t="shared" si="107"/>
        <v>0</v>
      </c>
      <c r="F82" s="69">
        <v>0</v>
      </c>
      <c r="G82" s="247">
        <f t="shared" si="93"/>
        <v>0</v>
      </c>
      <c r="H82" s="69">
        <v>0</v>
      </c>
      <c r="I82" s="247">
        <f t="shared" si="108"/>
        <v>0</v>
      </c>
      <c r="J82" s="69">
        <v>0</v>
      </c>
      <c r="K82" s="247">
        <f t="shared" si="94"/>
        <v>0</v>
      </c>
      <c r="L82" s="69">
        <v>0</v>
      </c>
      <c r="M82" s="247">
        <f t="shared" si="112"/>
        <v>0</v>
      </c>
      <c r="N82" s="69">
        <v>0</v>
      </c>
      <c r="O82" s="247">
        <f t="shared" si="95"/>
        <v>0</v>
      </c>
      <c r="P82" s="69">
        <v>0</v>
      </c>
      <c r="Q82" s="247">
        <f t="shared" si="109"/>
        <v>0</v>
      </c>
      <c r="R82" s="69">
        <v>0</v>
      </c>
      <c r="S82" s="247">
        <f t="shared" si="96"/>
        <v>0</v>
      </c>
      <c r="T82" s="248">
        <f t="shared" si="97"/>
        <v>0</v>
      </c>
      <c r="U82" s="68">
        <v>0</v>
      </c>
      <c r="V82" s="247">
        <f t="shared" si="98"/>
        <v>0</v>
      </c>
      <c r="W82" s="69">
        <v>0</v>
      </c>
      <c r="X82" s="247">
        <f t="shared" si="99"/>
        <v>0</v>
      </c>
      <c r="Y82" s="248">
        <f t="shared" si="100"/>
        <v>0</v>
      </c>
      <c r="Z82" s="68">
        <v>0</v>
      </c>
      <c r="AA82" s="247">
        <f t="shared" si="101"/>
        <v>0</v>
      </c>
      <c r="AB82" s="69">
        <v>0</v>
      </c>
      <c r="AC82" s="247">
        <f t="shared" si="102"/>
        <v>0</v>
      </c>
      <c r="AD82" s="246">
        <f t="shared" si="103"/>
        <v>0</v>
      </c>
      <c r="AE82" s="200">
        <f t="shared" si="104"/>
        <v>0</v>
      </c>
      <c r="AF82" s="247">
        <f t="shared" si="105"/>
        <v>0</v>
      </c>
      <c r="AG82" s="248">
        <f t="shared" si="106"/>
        <v>0</v>
      </c>
      <c r="AH82" s="76"/>
    </row>
    <row r="83" spans="1:34" s="52" customFormat="1" x14ac:dyDescent="0.2">
      <c r="A83" s="223"/>
      <c r="B83" s="224"/>
      <c r="C83" s="225">
        <v>0</v>
      </c>
      <c r="D83" s="68">
        <v>0</v>
      </c>
      <c r="E83" s="246">
        <f t="shared" si="107"/>
        <v>0</v>
      </c>
      <c r="F83" s="69">
        <v>0</v>
      </c>
      <c r="G83" s="247">
        <f t="shared" si="93"/>
        <v>0</v>
      </c>
      <c r="H83" s="69">
        <v>0</v>
      </c>
      <c r="I83" s="247">
        <f t="shared" si="108"/>
        <v>0</v>
      </c>
      <c r="J83" s="69">
        <v>0</v>
      </c>
      <c r="K83" s="247">
        <f t="shared" si="94"/>
        <v>0</v>
      </c>
      <c r="L83" s="69">
        <v>0</v>
      </c>
      <c r="M83" s="247">
        <f t="shared" si="112"/>
        <v>0</v>
      </c>
      <c r="N83" s="69">
        <v>0</v>
      </c>
      <c r="O83" s="247">
        <f t="shared" si="95"/>
        <v>0</v>
      </c>
      <c r="P83" s="69">
        <v>0</v>
      </c>
      <c r="Q83" s="247">
        <f t="shared" si="109"/>
        <v>0</v>
      </c>
      <c r="R83" s="69">
        <v>0</v>
      </c>
      <c r="S83" s="247">
        <f t="shared" si="96"/>
        <v>0</v>
      </c>
      <c r="T83" s="248">
        <f t="shared" si="97"/>
        <v>0</v>
      </c>
      <c r="U83" s="68">
        <v>0</v>
      </c>
      <c r="V83" s="247">
        <f t="shared" si="98"/>
        <v>0</v>
      </c>
      <c r="W83" s="69">
        <v>0</v>
      </c>
      <c r="X83" s="247">
        <f t="shared" si="99"/>
        <v>0</v>
      </c>
      <c r="Y83" s="248">
        <f t="shared" si="100"/>
        <v>0</v>
      </c>
      <c r="Z83" s="68">
        <v>0</v>
      </c>
      <c r="AA83" s="247">
        <f t="shared" si="101"/>
        <v>0</v>
      </c>
      <c r="AB83" s="69">
        <v>0</v>
      </c>
      <c r="AC83" s="247">
        <f t="shared" si="102"/>
        <v>0</v>
      </c>
      <c r="AD83" s="246">
        <f t="shared" si="103"/>
        <v>0</v>
      </c>
      <c r="AE83" s="200">
        <f t="shared" si="104"/>
        <v>0</v>
      </c>
      <c r="AF83" s="247">
        <f t="shared" si="105"/>
        <v>0</v>
      </c>
      <c r="AG83" s="248">
        <f t="shared" si="106"/>
        <v>0</v>
      </c>
      <c r="AH83" s="76"/>
    </row>
    <row r="84" spans="1:34" s="52" customFormat="1" x14ac:dyDescent="0.2">
      <c r="A84" s="223"/>
      <c r="B84" s="224"/>
      <c r="C84" s="225">
        <v>0</v>
      </c>
      <c r="D84" s="68">
        <v>0</v>
      </c>
      <c r="E84" s="246">
        <f t="shared" si="107"/>
        <v>0</v>
      </c>
      <c r="F84" s="69">
        <v>0</v>
      </c>
      <c r="G84" s="247">
        <f t="shared" si="93"/>
        <v>0</v>
      </c>
      <c r="H84" s="69">
        <v>0</v>
      </c>
      <c r="I84" s="247">
        <f t="shared" si="108"/>
        <v>0</v>
      </c>
      <c r="J84" s="69">
        <v>0</v>
      </c>
      <c r="K84" s="247">
        <f t="shared" si="94"/>
        <v>0</v>
      </c>
      <c r="L84" s="69">
        <v>0</v>
      </c>
      <c r="M84" s="247">
        <f t="shared" si="112"/>
        <v>0</v>
      </c>
      <c r="N84" s="69">
        <v>0</v>
      </c>
      <c r="O84" s="247">
        <f t="shared" si="95"/>
        <v>0</v>
      </c>
      <c r="P84" s="69">
        <v>0</v>
      </c>
      <c r="Q84" s="247">
        <f t="shared" si="109"/>
        <v>0</v>
      </c>
      <c r="R84" s="69">
        <v>0</v>
      </c>
      <c r="S84" s="247">
        <f t="shared" si="96"/>
        <v>0</v>
      </c>
      <c r="T84" s="248">
        <f t="shared" si="97"/>
        <v>0</v>
      </c>
      <c r="U84" s="68">
        <v>0</v>
      </c>
      <c r="V84" s="247">
        <f t="shared" si="98"/>
        <v>0</v>
      </c>
      <c r="W84" s="69">
        <v>0</v>
      </c>
      <c r="X84" s="247">
        <f t="shared" si="99"/>
        <v>0</v>
      </c>
      <c r="Y84" s="248">
        <f t="shared" si="100"/>
        <v>0</v>
      </c>
      <c r="Z84" s="68">
        <v>0</v>
      </c>
      <c r="AA84" s="247">
        <f t="shared" si="101"/>
        <v>0</v>
      </c>
      <c r="AB84" s="69">
        <v>0</v>
      </c>
      <c r="AC84" s="247">
        <f t="shared" si="102"/>
        <v>0</v>
      </c>
      <c r="AD84" s="246">
        <f t="shared" si="103"/>
        <v>0</v>
      </c>
      <c r="AE84" s="200">
        <f t="shared" si="104"/>
        <v>0</v>
      </c>
      <c r="AF84" s="247">
        <f t="shared" si="105"/>
        <v>0</v>
      </c>
      <c r="AG84" s="248">
        <f t="shared" si="106"/>
        <v>0</v>
      </c>
      <c r="AH84" s="76"/>
    </row>
    <row r="85" spans="1:34" s="52" customFormat="1" x14ac:dyDescent="0.2">
      <c r="A85" s="223"/>
      <c r="B85" s="224"/>
      <c r="C85" s="225">
        <v>0</v>
      </c>
      <c r="D85" s="68">
        <v>0</v>
      </c>
      <c r="E85" s="246">
        <f t="shared" si="107"/>
        <v>0</v>
      </c>
      <c r="F85" s="69">
        <v>0</v>
      </c>
      <c r="G85" s="247">
        <f t="shared" si="93"/>
        <v>0</v>
      </c>
      <c r="H85" s="69">
        <v>0</v>
      </c>
      <c r="I85" s="247">
        <f t="shared" si="108"/>
        <v>0</v>
      </c>
      <c r="J85" s="69">
        <v>0</v>
      </c>
      <c r="K85" s="247">
        <f t="shared" si="94"/>
        <v>0</v>
      </c>
      <c r="L85" s="69">
        <v>0</v>
      </c>
      <c r="M85" s="247">
        <f t="shared" si="112"/>
        <v>0</v>
      </c>
      <c r="N85" s="69">
        <v>0</v>
      </c>
      <c r="O85" s="247">
        <f t="shared" si="95"/>
        <v>0</v>
      </c>
      <c r="P85" s="69">
        <v>0</v>
      </c>
      <c r="Q85" s="247">
        <f t="shared" si="109"/>
        <v>0</v>
      </c>
      <c r="R85" s="69">
        <v>0</v>
      </c>
      <c r="S85" s="247">
        <f t="shared" si="96"/>
        <v>0</v>
      </c>
      <c r="T85" s="248">
        <f t="shared" si="97"/>
        <v>0</v>
      </c>
      <c r="U85" s="68">
        <v>0</v>
      </c>
      <c r="V85" s="247">
        <f t="shared" si="98"/>
        <v>0</v>
      </c>
      <c r="W85" s="69">
        <v>0</v>
      </c>
      <c r="X85" s="247">
        <f t="shared" si="99"/>
        <v>0</v>
      </c>
      <c r="Y85" s="248">
        <f t="shared" si="100"/>
        <v>0</v>
      </c>
      <c r="Z85" s="68">
        <v>0</v>
      </c>
      <c r="AA85" s="247">
        <f t="shared" si="101"/>
        <v>0</v>
      </c>
      <c r="AB85" s="69">
        <v>0</v>
      </c>
      <c r="AC85" s="247">
        <f t="shared" si="102"/>
        <v>0</v>
      </c>
      <c r="AD85" s="246">
        <f t="shared" si="103"/>
        <v>0</v>
      </c>
      <c r="AE85" s="200">
        <f t="shared" si="104"/>
        <v>0</v>
      </c>
      <c r="AF85" s="247">
        <f t="shared" si="105"/>
        <v>0</v>
      </c>
      <c r="AG85" s="248">
        <f t="shared" si="106"/>
        <v>0</v>
      </c>
      <c r="AH85" s="76"/>
    </row>
    <row r="86" spans="1:34" s="50" customFormat="1" ht="15" customHeight="1" x14ac:dyDescent="0.2">
      <c r="A86" s="227" t="s">
        <v>19</v>
      </c>
      <c r="B86" s="228"/>
      <c r="C86" s="228"/>
      <c r="D86" s="189"/>
      <c r="E86" s="204">
        <f t="shared" ref="E86:AG86" si="113">SUM(E71:E85)</f>
        <v>0</v>
      </c>
      <c r="F86" s="294"/>
      <c r="G86" s="206">
        <f t="shared" si="113"/>
        <v>0</v>
      </c>
      <c r="H86" s="294"/>
      <c r="I86" s="206">
        <f t="shared" ref="I86:K86" si="114">SUM(I71:I85)</f>
        <v>0</v>
      </c>
      <c r="J86" s="294"/>
      <c r="K86" s="206">
        <f t="shared" si="114"/>
        <v>0</v>
      </c>
      <c r="L86" s="294"/>
      <c r="M86" s="206">
        <f t="shared" ref="M86:O86" si="115">SUM(M71:M85)</f>
        <v>0</v>
      </c>
      <c r="N86" s="294"/>
      <c r="O86" s="206">
        <f t="shared" si="115"/>
        <v>0</v>
      </c>
      <c r="P86" s="294"/>
      <c r="Q86" s="206">
        <f t="shared" ref="Q86:S86" si="116">SUM(Q71:Q85)</f>
        <v>0</v>
      </c>
      <c r="R86" s="294"/>
      <c r="S86" s="206">
        <f t="shared" si="116"/>
        <v>0</v>
      </c>
      <c r="T86" s="208">
        <f t="shared" si="113"/>
        <v>0</v>
      </c>
      <c r="U86" s="189"/>
      <c r="V86" s="206">
        <f t="shared" si="113"/>
        <v>0</v>
      </c>
      <c r="W86" s="294"/>
      <c r="X86" s="206">
        <f t="shared" si="113"/>
        <v>0</v>
      </c>
      <c r="Y86" s="208">
        <f t="shared" si="113"/>
        <v>0</v>
      </c>
      <c r="Z86" s="189"/>
      <c r="AA86" s="206">
        <f t="shared" si="113"/>
        <v>0</v>
      </c>
      <c r="AB86" s="294"/>
      <c r="AC86" s="206">
        <f t="shared" si="113"/>
        <v>0</v>
      </c>
      <c r="AD86" s="204">
        <f t="shared" si="113"/>
        <v>0</v>
      </c>
      <c r="AE86" s="207">
        <f t="shared" si="113"/>
        <v>0</v>
      </c>
      <c r="AF86" s="206">
        <f t="shared" si="113"/>
        <v>0</v>
      </c>
      <c r="AG86" s="208">
        <f t="shared" si="113"/>
        <v>0</v>
      </c>
      <c r="AH86" s="290"/>
    </row>
    <row r="87" spans="1:34" s="52" customFormat="1" x14ac:dyDescent="0.2">
      <c r="A87" s="229"/>
      <c r="B87" s="230"/>
      <c r="C87" s="230"/>
      <c r="D87" s="192"/>
      <c r="E87" s="249"/>
      <c r="F87" s="297"/>
      <c r="G87" s="250"/>
      <c r="H87" s="297"/>
      <c r="I87" s="250"/>
      <c r="J87" s="297"/>
      <c r="K87" s="250"/>
      <c r="L87" s="297"/>
      <c r="M87" s="250"/>
      <c r="N87" s="297"/>
      <c r="O87" s="250"/>
      <c r="P87" s="297"/>
      <c r="Q87" s="250"/>
      <c r="R87" s="297"/>
      <c r="S87" s="250"/>
      <c r="T87" s="251"/>
      <c r="U87" s="192"/>
      <c r="V87" s="249"/>
      <c r="W87" s="300"/>
      <c r="X87" s="249"/>
      <c r="Y87" s="251"/>
      <c r="Z87" s="192"/>
      <c r="AA87" s="249"/>
      <c r="AB87" s="300"/>
      <c r="AC87" s="249"/>
      <c r="AD87" s="251"/>
      <c r="AE87" s="252"/>
      <c r="AF87" s="249"/>
      <c r="AG87" s="253"/>
      <c r="AH87" s="293"/>
    </row>
    <row r="88" spans="1:34" s="52" customFormat="1" ht="17" x14ac:dyDescent="0.2">
      <c r="A88" s="215" t="s">
        <v>75</v>
      </c>
      <c r="B88" s="236"/>
      <c r="C88" s="236"/>
      <c r="D88" s="191"/>
      <c r="E88" s="238"/>
      <c r="F88" s="296"/>
      <c r="G88" s="239"/>
      <c r="H88" s="296"/>
      <c r="I88" s="239"/>
      <c r="J88" s="296"/>
      <c r="K88" s="239"/>
      <c r="L88" s="296"/>
      <c r="M88" s="239"/>
      <c r="N88" s="296"/>
      <c r="O88" s="239"/>
      <c r="P88" s="296"/>
      <c r="Q88" s="239"/>
      <c r="R88" s="296"/>
      <c r="S88" s="239"/>
      <c r="T88" s="240"/>
      <c r="U88" s="191"/>
      <c r="V88" s="238"/>
      <c r="W88" s="299"/>
      <c r="X88" s="238"/>
      <c r="Y88" s="240"/>
      <c r="Z88" s="191"/>
      <c r="AA88" s="238"/>
      <c r="AB88" s="299"/>
      <c r="AC88" s="238"/>
      <c r="AD88" s="240"/>
      <c r="AE88" s="241"/>
      <c r="AF88" s="238"/>
      <c r="AG88" s="242"/>
      <c r="AH88" s="292"/>
    </row>
    <row r="89" spans="1:34" s="52" customFormat="1" ht="34" x14ac:dyDescent="0.2">
      <c r="A89" s="223" t="s">
        <v>187</v>
      </c>
      <c r="B89" s="224" t="s">
        <v>45</v>
      </c>
      <c r="C89" s="225">
        <v>5</v>
      </c>
      <c r="D89" s="68">
        <v>0</v>
      </c>
      <c r="E89" s="246">
        <f t="shared" ref="E89" si="117">$C89*D89</f>
        <v>0</v>
      </c>
      <c r="F89" s="69">
        <v>0</v>
      </c>
      <c r="G89" s="247">
        <f t="shared" ref="G89" si="118">$C89*F89</f>
        <v>0</v>
      </c>
      <c r="H89" s="69">
        <v>0</v>
      </c>
      <c r="I89" s="247">
        <f t="shared" ref="I89:I103" si="119">$C89*H89</f>
        <v>0</v>
      </c>
      <c r="J89" s="69">
        <v>0</v>
      </c>
      <c r="K89" s="247">
        <f t="shared" ref="K89:K103" si="120">$C89*J89</f>
        <v>0</v>
      </c>
      <c r="L89" s="69">
        <f>(50*5*3)*0.5</f>
        <v>375</v>
      </c>
      <c r="M89" s="247">
        <f t="shared" ref="M89:M103" si="121">$C89*L89</f>
        <v>1875</v>
      </c>
      <c r="N89" s="69">
        <f>(50*5*3)*0.5</f>
        <v>375</v>
      </c>
      <c r="O89" s="247">
        <f t="shared" ref="O89:O103" si="122">$C89*N89</f>
        <v>1875</v>
      </c>
      <c r="P89" s="69">
        <f>(50*5*3)*0.5</f>
        <v>375</v>
      </c>
      <c r="Q89" s="247">
        <f t="shared" ref="Q89:Q103" si="123">$C89*P89</f>
        <v>1875</v>
      </c>
      <c r="R89" s="69">
        <f>(50*5*3)*0.5</f>
        <v>375</v>
      </c>
      <c r="S89" s="247">
        <f t="shared" ref="S89:S103" si="124">$C89*R89</f>
        <v>1875</v>
      </c>
      <c r="T89" s="248">
        <f t="shared" ref="T89:T103" si="125">SUM(E89,G89,I89,K89,M89,O89,Q89,S89)</f>
        <v>7500</v>
      </c>
      <c r="U89" s="68">
        <f>(50*5*12)*0.5</f>
        <v>1500</v>
      </c>
      <c r="V89" s="247">
        <f t="shared" ref="V89:V103" si="126">$C89*U89*B$8</f>
        <v>7725</v>
      </c>
      <c r="W89" s="69">
        <f>(50*5*12)*0.5</f>
        <v>1500</v>
      </c>
      <c r="X89" s="247">
        <f t="shared" ref="X89:X103" si="127">$C89*W89*B$8</f>
        <v>7725</v>
      </c>
      <c r="Y89" s="248">
        <f t="shared" ref="Y89:Y103" si="128">SUM(V89,X89)</f>
        <v>15450</v>
      </c>
      <c r="Z89" s="68">
        <f>(50*5*12)*0.5</f>
        <v>1500</v>
      </c>
      <c r="AA89" s="247">
        <f t="shared" ref="AA89:AA103" si="129">$C89*Z89*C$8</f>
        <v>7956.75</v>
      </c>
      <c r="AB89" s="69">
        <f>(50*5*12)*0.5</f>
        <v>1500</v>
      </c>
      <c r="AC89" s="247">
        <f t="shared" ref="AC89:AC103" si="130">$C89*AB89*C$8</f>
        <v>7956.75</v>
      </c>
      <c r="AD89" s="246">
        <f t="shared" ref="AD89:AD103" si="131">SUM(AA89,AC89)</f>
        <v>15913.5</v>
      </c>
      <c r="AE89" s="200">
        <f t="shared" ref="AE89:AE103" si="132">SUM(E89,I89,M89,Q89,V89,AA89)</f>
        <v>19431.75</v>
      </c>
      <c r="AF89" s="247">
        <f t="shared" ref="AF89:AF103" si="133">SUM(G89,K89,O89,S89,X89,AC89)</f>
        <v>19431.75</v>
      </c>
      <c r="AG89" s="248">
        <f t="shared" ref="AG89:AG103" si="134">SUM(T89,Y89,AD89)</f>
        <v>38863.5</v>
      </c>
      <c r="AH89" s="76" t="s">
        <v>188</v>
      </c>
    </row>
    <row r="90" spans="1:34" s="52" customFormat="1" x14ac:dyDescent="0.2">
      <c r="A90" s="223"/>
      <c r="B90" s="224"/>
      <c r="C90" s="225">
        <v>0</v>
      </c>
      <c r="D90" s="68">
        <v>0</v>
      </c>
      <c r="E90" s="246">
        <f t="shared" ref="E90:E103" si="135">$C90*D90</f>
        <v>0</v>
      </c>
      <c r="F90" s="69">
        <v>0</v>
      </c>
      <c r="G90" s="247">
        <f t="shared" ref="G90:G103" si="136">$C90*F90</f>
        <v>0</v>
      </c>
      <c r="H90" s="69">
        <v>0</v>
      </c>
      <c r="I90" s="247">
        <f t="shared" si="119"/>
        <v>0</v>
      </c>
      <c r="J90" s="69">
        <v>0</v>
      </c>
      <c r="K90" s="247">
        <f t="shared" si="120"/>
        <v>0</v>
      </c>
      <c r="L90" s="69">
        <v>0</v>
      </c>
      <c r="M90" s="247">
        <f t="shared" si="121"/>
        <v>0</v>
      </c>
      <c r="N90" s="69">
        <v>0</v>
      </c>
      <c r="O90" s="247">
        <f t="shared" si="122"/>
        <v>0</v>
      </c>
      <c r="P90" s="69">
        <v>0</v>
      </c>
      <c r="Q90" s="247">
        <f t="shared" si="123"/>
        <v>0</v>
      </c>
      <c r="R90" s="69">
        <v>0</v>
      </c>
      <c r="S90" s="247">
        <f t="shared" si="124"/>
        <v>0</v>
      </c>
      <c r="T90" s="248">
        <f t="shared" si="125"/>
        <v>0</v>
      </c>
      <c r="U90" s="68">
        <v>0</v>
      </c>
      <c r="V90" s="247">
        <f t="shared" si="126"/>
        <v>0</v>
      </c>
      <c r="W90" s="69">
        <v>0</v>
      </c>
      <c r="X90" s="247">
        <f t="shared" si="127"/>
        <v>0</v>
      </c>
      <c r="Y90" s="248">
        <f t="shared" si="128"/>
        <v>0</v>
      </c>
      <c r="Z90" s="68">
        <v>0</v>
      </c>
      <c r="AA90" s="247">
        <f t="shared" si="129"/>
        <v>0</v>
      </c>
      <c r="AB90" s="69">
        <v>0</v>
      </c>
      <c r="AC90" s="247">
        <f t="shared" si="130"/>
        <v>0</v>
      </c>
      <c r="AD90" s="246">
        <f t="shared" si="131"/>
        <v>0</v>
      </c>
      <c r="AE90" s="200">
        <f t="shared" si="132"/>
        <v>0</v>
      </c>
      <c r="AF90" s="247">
        <f t="shared" si="133"/>
        <v>0</v>
      </c>
      <c r="AG90" s="248">
        <f t="shared" si="134"/>
        <v>0</v>
      </c>
      <c r="AH90" s="76"/>
    </row>
    <row r="91" spans="1:34" s="52" customFormat="1" x14ac:dyDescent="0.2">
      <c r="A91" s="223"/>
      <c r="B91" s="224"/>
      <c r="C91" s="225">
        <v>0</v>
      </c>
      <c r="D91" s="68">
        <v>0</v>
      </c>
      <c r="E91" s="246">
        <f t="shared" si="135"/>
        <v>0</v>
      </c>
      <c r="F91" s="69">
        <v>0</v>
      </c>
      <c r="G91" s="247">
        <f t="shared" si="136"/>
        <v>0</v>
      </c>
      <c r="H91" s="69">
        <v>0</v>
      </c>
      <c r="I91" s="247">
        <f t="shared" si="119"/>
        <v>0</v>
      </c>
      <c r="J91" s="69">
        <v>0</v>
      </c>
      <c r="K91" s="247">
        <f t="shared" si="120"/>
        <v>0</v>
      </c>
      <c r="L91" s="69">
        <v>0</v>
      </c>
      <c r="M91" s="247">
        <f t="shared" si="121"/>
        <v>0</v>
      </c>
      <c r="N91" s="69">
        <v>0</v>
      </c>
      <c r="O91" s="247">
        <f t="shared" si="122"/>
        <v>0</v>
      </c>
      <c r="P91" s="69">
        <v>0</v>
      </c>
      <c r="Q91" s="247">
        <f>$C91*P91</f>
        <v>0</v>
      </c>
      <c r="R91" s="69">
        <v>0</v>
      </c>
      <c r="S91" s="247">
        <f t="shared" si="124"/>
        <v>0</v>
      </c>
      <c r="T91" s="248">
        <f t="shared" si="125"/>
        <v>0</v>
      </c>
      <c r="U91" s="68">
        <v>0</v>
      </c>
      <c r="V91" s="247">
        <f t="shared" si="126"/>
        <v>0</v>
      </c>
      <c r="W91" s="69">
        <v>0</v>
      </c>
      <c r="X91" s="247">
        <f t="shared" si="127"/>
        <v>0</v>
      </c>
      <c r="Y91" s="248">
        <f t="shared" si="128"/>
        <v>0</v>
      </c>
      <c r="Z91" s="68">
        <v>0</v>
      </c>
      <c r="AA91" s="247">
        <f t="shared" si="129"/>
        <v>0</v>
      </c>
      <c r="AB91" s="69">
        <v>0</v>
      </c>
      <c r="AC91" s="247">
        <f t="shared" si="130"/>
        <v>0</v>
      </c>
      <c r="AD91" s="246">
        <f t="shared" si="131"/>
        <v>0</v>
      </c>
      <c r="AE91" s="200">
        <f t="shared" si="132"/>
        <v>0</v>
      </c>
      <c r="AF91" s="247">
        <f t="shared" si="133"/>
        <v>0</v>
      </c>
      <c r="AG91" s="248">
        <f t="shared" si="134"/>
        <v>0</v>
      </c>
      <c r="AH91" s="76"/>
    </row>
    <row r="92" spans="1:34" s="52" customFormat="1" x14ac:dyDescent="0.2">
      <c r="A92" s="223"/>
      <c r="B92" s="224"/>
      <c r="C92" s="225">
        <v>0</v>
      </c>
      <c r="D92" s="68">
        <v>0</v>
      </c>
      <c r="E92" s="246">
        <f t="shared" si="135"/>
        <v>0</v>
      </c>
      <c r="F92" s="69">
        <v>0</v>
      </c>
      <c r="G92" s="247">
        <f t="shared" si="136"/>
        <v>0</v>
      </c>
      <c r="H92" s="69">
        <v>0</v>
      </c>
      <c r="I92" s="247">
        <f t="shared" si="119"/>
        <v>0</v>
      </c>
      <c r="J92" s="69">
        <v>0</v>
      </c>
      <c r="K92" s="247">
        <f t="shared" si="120"/>
        <v>0</v>
      </c>
      <c r="L92" s="69">
        <v>0</v>
      </c>
      <c r="M92" s="247">
        <f t="shared" si="121"/>
        <v>0</v>
      </c>
      <c r="N92" s="69">
        <v>0</v>
      </c>
      <c r="O92" s="247">
        <f t="shared" si="122"/>
        <v>0</v>
      </c>
      <c r="P92" s="69">
        <v>0</v>
      </c>
      <c r="Q92" s="247">
        <f t="shared" si="123"/>
        <v>0</v>
      </c>
      <c r="R92" s="69">
        <v>0</v>
      </c>
      <c r="S92" s="247">
        <f t="shared" si="124"/>
        <v>0</v>
      </c>
      <c r="T92" s="248">
        <f t="shared" si="125"/>
        <v>0</v>
      </c>
      <c r="U92" s="68">
        <v>0</v>
      </c>
      <c r="V92" s="247">
        <f t="shared" si="126"/>
        <v>0</v>
      </c>
      <c r="W92" s="69">
        <v>0</v>
      </c>
      <c r="X92" s="247">
        <f t="shared" si="127"/>
        <v>0</v>
      </c>
      <c r="Y92" s="248">
        <f t="shared" si="128"/>
        <v>0</v>
      </c>
      <c r="Z92" s="68">
        <v>0</v>
      </c>
      <c r="AA92" s="247">
        <f t="shared" si="129"/>
        <v>0</v>
      </c>
      <c r="AB92" s="69">
        <v>0</v>
      </c>
      <c r="AC92" s="247">
        <f t="shared" si="130"/>
        <v>0</v>
      </c>
      <c r="AD92" s="246">
        <f t="shared" si="131"/>
        <v>0</v>
      </c>
      <c r="AE92" s="200">
        <f t="shared" si="132"/>
        <v>0</v>
      </c>
      <c r="AF92" s="247">
        <f t="shared" si="133"/>
        <v>0</v>
      </c>
      <c r="AG92" s="248">
        <f t="shared" si="134"/>
        <v>0</v>
      </c>
      <c r="AH92" s="76"/>
    </row>
    <row r="93" spans="1:34" s="52" customFormat="1" x14ac:dyDescent="0.2">
      <c r="A93" s="223"/>
      <c r="B93" s="224"/>
      <c r="C93" s="225">
        <v>0</v>
      </c>
      <c r="D93" s="68">
        <v>0</v>
      </c>
      <c r="E93" s="246">
        <f t="shared" si="135"/>
        <v>0</v>
      </c>
      <c r="F93" s="69">
        <v>0</v>
      </c>
      <c r="G93" s="247">
        <f t="shared" si="136"/>
        <v>0</v>
      </c>
      <c r="H93" s="69">
        <v>0</v>
      </c>
      <c r="I93" s="247">
        <f t="shared" si="119"/>
        <v>0</v>
      </c>
      <c r="J93" s="69">
        <v>0</v>
      </c>
      <c r="K93" s="247">
        <f t="shared" si="120"/>
        <v>0</v>
      </c>
      <c r="L93" s="69">
        <v>0</v>
      </c>
      <c r="M93" s="247">
        <f t="shared" si="121"/>
        <v>0</v>
      </c>
      <c r="N93" s="69">
        <v>0</v>
      </c>
      <c r="O93" s="247">
        <f t="shared" si="122"/>
        <v>0</v>
      </c>
      <c r="P93" s="69">
        <v>0</v>
      </c>
      <c r="Q93" s="247">
        <f t="shared" si="123"/>
        <v>0</v>
      </c>
      <c r="R93" s="69">
        <v>0</v>
      </c>
      <c r="S93" s="247">
        <f t="shared" si="124"/>
        <v>0</v>
      </c>
      <c r="T93" s="248">
        <f t="shared" si="125"/>
        <v>0</v>
      </c>
      <c r="U93" s="68">
        <v>0</v>
      </c>
      <c r="V93" s="247">
        <f t="shared" si="126"/>
        <v>0</v>
      </c>
      <c r="W93" s="69">
        <v>0</v>
      </c>
      <c r="X93" s="247">
        <f t="shared" si="127"/>
        <v>0</v>
      </c>
      <c r="Y93" s="248">
        <f t="shared" si="128"/>
        <v>0</v>
      </c>
      <c r="Z93" s="68">
        <v>0</v>
      </c>
      <c r="AA93" s="247">
        <f t="shared" si="129"/>
        <v>0</v>
      </c>
      <c r="AB93" s="69">
        <v>0</v>
      </c>
      <c r="AC93" s="247">
        <f t="shared" si="130"/>
        <v>0</v>
      </c>
      <c r="AD93" s="246">
        <f t="shared" si="131"/>
        <v>0</v>
      </c>
      <c r="AE93" s="200">
        <f t="shared" si="132"/>
        <v>0</v>
      </c>
      <c r="AF93" s="247">
        <f t="shared" si="133"/>
        <v>0</v>
      </c>
      <c r="AG93" s="248">
        <f t="shared" si="134"/>
        <v>0</v>
      </c>
      <c r="AH93" s="76"/>
    </row>
    <row r="94" spans="1:34" s="52" customFormat="1" x14ac:dyDescent="0.2">
      <c r="A94" s="223"/>
      <c r="B94" s="224"/>
      <c r="C94" s="225">
        <v>0</v>
      </c>
      <c r="D94" s="68">
        <v>0</v>
      </c>
      <c r="E94" s="246">
        <f t="shared" si="135"/>
        <v>0</v>
      </c>
      <c r="F94" s="69">
        <v>0</v>
      </c>
      <c r="G94" s="247">
        <f t="shared" si="136"/>
        <v>0</v>
      </c>
      <c r="H94" s="69">
        <v>0</v>
      </c>
      <c r="I94" s="247">
        <f t="shared" si="119"/>
        <v>0</v>
      </c>
      <c r="J94" s="69">
        <v>0</v>
      </c>
      <c r="K94" s="247">
        <f t="shared" si="120"/>
        <v>0</v>
      </c>
      <c r="L94" s="69">
        <v>0</v>
      </c>
      <c r="M94" s="247">
        <f t="shared" si="121"/>
        <v>0</v>
      </c>
      <c r="N94" s="69">
        <v>0</v>
      </c>
      <c r="O94" s="247">
        <f t="shared" si="122"/>
        <v>0</v>
      </c>
      <c r="P94" s="69">
        <v>0</v>
      </c>
      <c r="Q94" s="247">
        <f t="shared" si="123"/>
        <v>0</v>
      </c>
      <c r="R94" s="69">
        <v>0</v>
      </c>
      <c r="S94" s="247">
        <f t="shared" si="124"/>
        <v>0</v>
      </c>
      <c r="T94" s="248">
        <f t="shared" si="125"/>
        <v>0</v>
      </c>
      <c r="U94" s="68">
        <v>0</v>
      </c>
      <c r="V94" s="247">
        <f t="shared" si="126"/>
        <v>0</v>
      </c>
      <c r="W94" s="69">
        <v>0</v>
      </c>
      <c r="X94" s="247">
        <f t="shared" si="127"/>
        <v>0</v>
      </c>
      <c r="Y94" s="248">
        <f t="shared" si="128"/>
        <v>0</v>
      </c>
      <c r="Z94" s="68">
        <v>0</v>
      </c>
      <c r="AA94" s="247">
        <f t="shared" si="129"/>
        <v>0</v>
      </c>
      <c r="AB94" s="69">
        <v>0</v>
      </c>
      <c r="AC94" s="247">
        <f t="shared" si="130"/>
        <v>0</v>
      </c>
      <c r="AD94" s="246">
        <f t="shared" si="131"/>
        <v>0</v>
      </c>
      <c r="AE94" s="200">
        <f t="shared" si="132"/>
        <v>0</v>
      </c>
      <c r="AF94" s="247">
        <f t="shared" si="133"/>
        <v>0</v>
      </c>
      <c r="AG94" s="248">
        <f t="shared" si="134"/>
        <v>0</v>
      </c>
      <c r="AH94" s="76"/>
    </row>
    <row r="95" spans="1:34" s="52" customFormat="1" x14ac:dyDescent="0.2">
      <c r="A95" s="223"/>
      <c r="B95" s="224"/>
      <c r="C95" s="225">
        <v>0</v>
      </c>
      <c r="D95" s="68">
        <v>0</v>
      </c>
      <c r="E95" s="246">
        <f t="shared" si="135"/>
        <v>0</v>
      </c>
      <c r="F95" s="69">
        <v>0</v>
      </c>
      <c r="G95" s="247">
        <f t="shared" si="136"/>
        <v>0</v>
      </c>
      <c r="H95" s="69">
        <v>0</v>
      </c>
      <c r="I95" s="247">
        <f t="shared" si="119"/>
        <v>0</v>
      </c>
      <c r="J95" s="69">
        <v>0</v>
      </c>
      <c r="K95" s="247">
        <f t="shared" si="120"/>
        <v>0</v>
      </c>
      <c r="L95" s="69">
        <v>0</v>
      </c>
      <c r="M95" s="247">
        <f t="shared" si="121"/>
        <v>0</v>
      </c>
      <c r="N95" s="69">
        <v>0</v>
      </c>
      <c r="O95" s="247">
        <f t="shared" si="122"/>
        <v>0</v>
      </c>
      <c r="P95" s="69">
        <v>0</v>
      </c>
      <c r="Q95" s="247">
        <f t="shared" si="123"/>
        <v>0</v>
      </c>
      <c r="R95" s="69">
        <v>0</v>
      </c>
      <c r="S95" s="247">
        <f t="shared" si="124"/>
        <v>0</v>
      </c>
      <c r="T95" s="248">
        <f t="shared" si="125"/>
        <v>0</v>
      </c>
      <c r="U95" s="68">
        <v>0</v>
      </c>
      <c r="V95" s="247">
        <f t="shared" si="126"/>
        <v>0</v>
      </c>
      <c r="W95" s="69">
        <v>0</v>
      </c>
      <c r="X95" s="247">
        <f t="shared" si="127"/>
        <v>0</v>
      </c>
      <c r="Y95" s="248">
        <f t="shared" si="128"/>
        <v>0</v>
      </c>
      <c r="Z95" s="68">
        <v>0</v>
      </c>
      <c r="AA95" s="247">
        <f t="shared" si="129"/>
        <v>0</v>
      </c>
      <c r="AB95" s="69">
        <v>0</v>
      </c>
      <c r="AC95" s="247">
        <f t="shared" si="130"/>
        <v>0</v>
      </c>
      <c r="AD95" s="246">
        <f t="shared" si="131"/>
        <v>0</v>
      </c>
      <c r="AE95" s="200">
        <f t="shared" si="132"/>
        <v>0</v>
      </c>
      <c r="AF95" s="247">
        <f t="shared" si="133"/>
        <v>0</v>
      </c>
      <c r="AG95" s="248">
        <f t="shared" si="134"/>
        <v>0</v>
      </c>
      <c r="AH95" s="76"/>
    </row>
    <row r="96" spans="1:34" s="52" customFormat="1" x14ac:dyDescent="0.2">
      <c r="A96" s="223"/>
      <c r="B96" s="224"/>
      <c r="C96" s="225">
        <v>0</v>
      </c>
      <c r="D96" s="68">
        <v>0</v>
      </c>
      <c r="E96" s="246">
        <f t="shared" si="135"/>
        <v>0</v>
      </c>
      <c r="F96" s="69">
        <v>0</v>
      </c>
      <c r="G96" s="247">
        <f t="shared" si="136"/>
        <v>0</v>
      </c>
      <c r="H96" s="69">
        <v>0</v>
      </c>
      <c r="I96" s="247">
        <f t="shared" si="119"/>
        <v>0</v>
      </c>
      <c r="J96" s="69">
        <v>0</v>
      </c>
      <c r="K96" s="247">
        <f t="shared" si="120"/>
        <v>0</v>
      </c>
      <c r="L96" s="69">
        <v>0</v>
      </c>
      <c r="M96" s="247">
        <f t="shared" si="121"/>
        <v>0</v>
      </c>
      <c r="N96" s="69">
        <v>0</v>
      </c>
      <c r="O96" s="247">
        <f t="shared" si="122"/>
        <v>0</v>
      </c>
      <c r="P96" s="69">
        <v>0</v>
      </c>
      <c r="Q96" s="247">
        <f t="shared" si="123"/>
        <v>0</v>
      </c>
      <c r="R96" s="69">
        <v>0</v>
      </c>
      <c r="S96" s="247">
        <f t="shared" si="124"/>
        <v>0</v>
      </c>
      <c r="T96" s="248">
        <f t="shared" si="125"/>
        <v>0</v>
      </c>
      <c r="U96" s="68">
        <v>0</v>
      </c>
      <c r="V96" s="247">
        <f t="shared" si="126"/>
        <v>0</v>
      </c>
      <c r="W96" s="69">
        <v>0</v>
      </c>
      <c r="X96" s="247">
        <f t="shared" si="127"/>
        <v>0</v>
      </c>
      <c r="Y96" s="248">
        <f t="shared" si="128"/>
        <v>0</v>
      </c>
      <c r="Z96" s="68">
        <v>0</v>
      </c>
      <c r="AA96" s="247">
        <f t="shared" si="129"/>
        <v>0</v>
      </c>
      <c r="AB96" s="69">
        <v>0</v>
      </c>
      <c r="AC96" s="247">
        <f t="shared" si="130"/>
        <v>0</v>
      </c>
      <c r="AD96" s="246">
        <f t="shared" si="131"/>
        <v>0</v>
      </c>
      <c r="AE96" s="200">
        <f t="shared" si="132"/>
        <v>0</v>
      </c>
      <c r="AF96" s="247">
        <f t="shared" si="133"/>
        <v>0</v>
      </c>
      <c r="AG96" s="248">
        <f t="shared" si="134"/>
        <v>0</v>
      </c>
      <c r="AH96" s="76"/>
    </row>
    <row r="97" spans="1:34" s="52" customFormat="1" x14ac:dyDescent="0.2">
      <c r="A97" s="223"/>
      <c r="B97" s="224"/>
      <c r="C97" s="225">
        <v>0</v>
      </c>
      <c r="D97" s="68">
        <v>0</v>
      </c>
      <c r="E97" s="246">
        <f t="shared" si="135"/>
        <v>0</v>
      </c>
      <c r="F97" s="69">
        <v>0</v>
      </c>
      <c r="G97" s="247">
        <f t="shared" si="136"/>
        <v>0</v>
      </c>
      <c r="H97" s="69">
        <v>0</v>
      </c>
      <c r="I97" s="247">
        <f t="shared" si="119"/>
        <v>0</v>
      </c>
      <c r="J97" s="69">
        <v>0</v>
      </c>
      <c r="K97" s="247">
        <f t="shared" si="120"/>
        <v>0</v>
      </c>
      <c r="L97" s="69">
        <v>0</v>
      </c>
      <c r="M97" s="247">
        <f t="shared" si="121"/>
        <v>0</v>
      </c>
      <c r="N97" s="69">
        <v>0</v>
      </c>
      <c r="O97" s="247">
        <f t="shared" si="122"/>
        <v>0</v>
      </c>
      <c r="P97" s="69">
        <v>0</v>
      </c>
      <c r="Q97" s="247">
        <f t="shared" si="123"/>
        <v>0</v>
      </c>
      <c r="R97" s="69">
        <v>0</v>
      </c>
      <c r="S97" s="247">
        <f t="shared" si="124"/>
        <v>0</v>
      </c>
      <c r="T97" s="248">
        <f t="shared" si="125"/>
        <v>0</v>
      </c>
      <c r="U97" s="68">
        <v>0</v>
      </c>
      <c r="V97" s="247">
        <f t="shared" si="126"/>
        <v>0</v>
      </c>
      <c r="W97" s="69">
        <v>0</v>
      </c>
      <c r="X97" s="247">
        <f t="shared" si="127"/>
        <v>0</v>
      </c>
      <c r="Y97" s="248">
        <f t="shared" si="128"/>
        <v>0</v>
      </c>
      <c r="Z97" s="68">
        <v>0</v>
      </c>
      <c r="AA97" s="247">
        <f t="shared" si="129"/>
        <v>0</v>
      </c>
      <c r="AB97" s="69">
        <v>0</v>
      </c>
      <c r="AC97" s="247">
        <f t="shared" si="130"/>
        <v>0</v>
      </c>
      <c r="AD97" s="246">
        <f t="shared" si="131"/>
        <v>0</v>
      </c>
      <c r="AE97" s="200">
        <f t="shared" si="132"/>
        <v>0</v>
      </c>
      <c r="AF97" s="247">
        <f t="shared" si="133"/>
        <v>0</v>
      </c>
      <c r="AG97" s="248">
        <f t="shared" si="134"/>
        <v>0</v>
      </c>
      <c r="AH97" s="76"/>
    </row>
    <row r="98" spans="1:34" s="52" customFormat="1" x14ac:dyDescent="0.2">
      <c r="A98" s="223"/>
      <c r="B98" s="224"/>
      <c r="C98" s="225">
        <v>0</v>
      </c>
      <c r="D98" s="68">
        <v>0</v>
      </c>
      <c r="E98" s="246">
        <f t="shared" si="135"/>
        <v>0</v>
      </c>
      <c r="F98" s="69">
        <v>0</v>
      </c>
      <c r="G98" s="247">
        <f t="shared" si="136"/>
        <v>0</v>
      </c>
      <c r="H98" s="69">
        <v>0</v>
      </c>
      <c r="I98" s="247">
        <f t="shared" si="119"/>
        <v>0</v>
      </c>
      <c r="J98" s="69">
        <v>0</v>
      </c>
      <c r="K98" s="247">
        <f t="shared" si="120"/>
        <v>0</v>
      </c>
      <c r="L98" s="69">
        <v>0</v>
      </c>
      <c r="M98" s="247">
        <f t="shared" si="121"/>
        <v>0</v>
      </c>
      <c r="N98" s="69">
        <v>0</v>
      </c>
      <c r="O98" s="247">
        <f t="shared" si="122"/>
        <v>0</v>
      </c>
      <c r="P98" s="69">
        <v>0</v>
      </c>
      <c r="Q98" s="247">
        <f t="shared" si="123"/>
        <v>0</v>
      </c>
      <c r="R98" s="69">
        <v>0</v>
      </c>
      <c r="S98" s="247">
        <f t="shared" si="124"/>
        <v>0</v>
      </c>
      <c r="T98" s="248">
        <f t="shared" si="125"/>
        <v>0</v>
      </c>
      <c r="U98" s="68">
        <v>0</v>
      </c>
      <c r="V98" s="247">
        <f t="shared" si="126"/>
        <v>0</v>
      </c>
      <c r="W98" s="69">
        <v>0</v>
      </c>
      <c r="X98" s="247">
        <f t="shared" si="127"/>
        <v>0</v>
      </c>
      <c r="Y98" s="248">
        <f t="shared" si="128"/>
        <v>0</v>
      </c>
      <c r="Z98" s="68">
        <v>0</v>
      </c>
      <c r="AA98" s="247">
        <f t="shared" si="129"/>
        <v>0</v>
      </c>
      <c r="AB98" s="69">
        <v>0</v>
      </c>
      <c r="AC98" s="247">
        <f t="shared" si="130"/>
        <v>0</v>
      </c>
      <c r="AD98" s="246">
        <f t="shared" si="131"/>
        <v>0</v>
      </c>
      <c r="AE98" s="200">
        <f t="shared" si="132"/>
        <v>0</v>
      </c>
      <c r="AF98" s="247">
        <f t="shared" si="133"/>
        <v>0</v>
      </c>
      <c r="AG98" s="248">
        <f t="shared" si="134"/>
        <v>0</v>
      </c>
      <c r="AH98" s="76"/>
    </row>
    <row r="99" spans="1:34" s="52" customFormat="1" x14ac:dyDescent="0.2">
      <c r="A99" s="223"/>
      <c r="B99" s="224"/>
      <c r="C99" s="225">
        <v>0</v>
      </c>
      <c r="D99" s="68">
        <v>0</v>
      </c>
      <c r="E99" s="246">
        <f t="shared" si="135"/>
        <v>0</v>
      </c>
      <c r="F99" s="69">
        <v>0</v>
      </c>
      <c r="G99" s="247">
        <f t="shared" si="136"/>
        <v>0</v>
      </c>
      <c r="H99" s="69">
        <v>0</v>
      </c>
      <c r="I99" s="247">
        <f t="shared" si="119"/>
        <v>0</v>
      </c>
      <c r="J99" s="69">
        <v>0</v>
      </c>
      <c r="K99" s="247">
        <f t="shared" si="120"/>
        <v>0</v>
      </c>
      <c r="L99" s="69">
        <v>0</v>
      </c>
      <c r="M99" s="247">
        <f t="shared" si="121"/>
        <v>0</v>
      </c>
      <c r="N99" s="69">
        <v>0</v>
      </c>
      <c r="O99" s="247">
        <f t="shared" si="122"/>
        <v>0</v>
      </c>
      <c r="P99" s="69">
        <v>0</v>
      </c>
      <c r="Q99" s="247">
        <f t="shared" si="123"/>
        <v>0</v>
      </c>
      <c r="R99" s="69">
        <v>0</v>
      </c>
      <c r="S99" s="247">
        <f t="shared" si="124"/>
        <v>0</v>
      </c>
      <c r="T99" s="248">
        <f t="shared" si="125"/>
        <v>0</v>
      </c>
      <c r="U99" s="68">
        <v>0</v>
      </c>
      <c r="V99" s="247">
        <f t="shared" si="126"/>
        <v>0</v>
      </c>
      <c r="W99" s="69">
        <v>0</v>
      </c>
      <c r="X99" s="247">
        <f t="shared" si="127"/>
        <v>0</v>
      </c>
      <c r="Y99" s="248">
        <f t="shared" si="128"/>
        <v>0</v>
      </c>
      <c r="Z99" s="68">
        <v>0</v>
      </c>
      <c r="AA99" s="247">
        <f t="shared" si="129"/>
        <v>0</v>
      </c>
      <c r="AB99" s="69">
        <v>0</v>
      </c>
      <c r="AC99" s="247">
        <f t="shared" si="130"/>
        <v>0</v>
      </c>
      <c r="AD99" s="246">
        <f t="shared" si="131"/>
        <v>0</v>
      </c>
      <c r="AE99" s="200">
        <f t="shared" si="132"/>
        <v>0</v>
      </c>
      <c r="AF99" s="247">
        <f t="shared" si="133"/>
        <v>0</v>
      </c>
      <c r="AG99" s="248">
        <f t="shared" si="134"/>
        <v>0</v>
      </c>
      <c r="AH99" s="76"/>
    </row>
    <row r="100" spans="1:34" s="52" customFormat="1" x14ac:dyDescent="0.2">
      <c r="A100" s="223"/>
      <c r="B100" s="224"/>
      <c r="C100" s="225">
        <v>0</v>
      </c>
      <c r="D100" s="68">
        <v>0</v>
      </c>
      <c r="E100" s="246">
        <f t="shared" si="135"/>
        <v>0</v>
      </c>
      <c r="F100" s="69">
        <v>0</v>
      </c>
      <c r="G100" s="247">
        <f t="shared" si="136"/>
        <v>0</v>
      </c>
      <c r="H100" s="69">
        <v>0</v>
      </c>
      <c r="I100" s="247">
        <f t="shared" si="119"/>
        <v>0</v>
      </c>
      <c r="J100" s="69">
        <v>0</v>
      </c>
      <c r="K100" s="247">
        <f t="shared" si="120"/>
        <v>0</v>
      </c>
      <c r="L100" s="69">
        <v>0</v>
      </c>
      <c r="M100" s="247">
        <f t="shared" si="121"/>
        <v>0</v>
      </c>
      <c r="N100" s="69">
        <v>0</v>
      </c>
      <c r="O100" s="247">
        <f t="shared" si="122"/>
        <v>0</v>
      </c>
      <c r="P100" s="69">
        <v>0</v>
      </c>
      <c r="Q100" s="247">
        <f t="shared" si="123"/>
        <v>0</v>
      </c>
      <c r="R100" s="69">
        <v>0</v>
      </c>
      <c r="S100" s="247">
        <f t="shared" si="124"/>
        <v>0</v>
      </c>
      <c r="T100" s="248">
        <f t="shared" si="125"/>
        <v>0</v>
      </c>
      <c r="U100" s="68">
        <v>0</v>
      </c>
      <c r="V100" s="247">
        <f t="shared" si="126"/>
        <v>0</v>
      </c>
      <c r="W100" s="69">
        <v>0</v>
      </c>
      <c r="X100" s="247">
        <f t="shared" si="127"/>
        <v>0</v>
      </c>
      <c r="Y100" s="248">
        <f t="shared" si="128"/>
        <v>0</v>
      </c>
      <c r="Z100" s="68">
        <v>0</v>
      </c>
      <c r="AA100" s="247">
        <f t="shared" si="129"/>
        <v>0</v>
      </c>
      <c r="AB100" s="69">
        <v>0</v>
      </c>
      <c r="AC100" s="247">
        <f t="shared" si="130"/>
        <v>0</v>
      </c>
      <c r="AD100" s="246">
        <f t="shared" si="131"/>
        <v>0</v>
      </c>
      <c r="AE100" s="200">
        <f t="shared" si="132"/>
        <v>0</v>
      </c>
      <c r="AF100" s="247">
        <f t="shared" si="133"/>
        <v>0</v>
      </c>
      <c r="AG100" s="248">
        <f t="shared" si="134"/>
        <v>0</v>
      </c>
      <c r="AH100" s="76"/>
    </row>
    <row r="101" spans="1:34" s="52" customFormat="1" x14ac:dyDescent="0.2">
      <c r="A101" s="223"/>
      <c r="B101" s="224"/>
      <c r="C101" s="225">
        <v>0</v>
      </c>
      <c r="D101" s="68">
        <v>0</v>
      </c>
      <c r="E101" s="246">
        <f t="shared" si="135"/>
        <v>0</v>
      </c>
      <c r="F101" s="69">
        <v>0</v>
      </c>
      <c r="G101" s="247">
        <f t="shared" si="136"/>
        <v>0</v>
      </c>
      <c r="H101" s="69">
        <v>0</v>
      </c>
      <c r="I101" s="247">
        <f t="shared" si="119"/>
        <v>0</v>
      </c>
      <c r="J101" s="69">
        <v>0</v>
      </c>
      <c r="K101" s="247">
        <f t="shared" si="120"/>
        <v>0</v>
      </c>
      <c r="L101" s="69">
        <v>0</v>
      </c>
      <c r="M101" s="247">
        <f t="shared" si="121"/>
        <v>0</v>
      </c>
      <c r="N101" s="69">
        <v>0</v>
      </c>
      <c r="O101" s="247">
        <f t="shared" si="122"/>
        <v>0</v>
      </c>
      <c r="P101" s="69">
        <v>0</v>
      </c>
      <c r="Q101" s="247">
        <f t="shared" si="123"/>
        <v>0</v>
      </c>
      <c r="R101" s="69">
        <v>0</v>
      </c>
      <c r="S101" s="247">
        <f t="shared" si="124"/>
        <v>0</v>
      </c>
      <c r="T101" s="248">
        <f t="shared" si="125"/>
        <v>0</v>
      </c>
      <c r="U101" s="68">
        <v>0</v>
      </c>
      <c r="V101" s="247">
        <f t="shared" si="126"/>
        <v>0</v>
      </c>
      <c r="W101" s="69">
        <v>0</v>
      </c>
      <c r="X101" s="247">
        <f t="shared" si="127"/>
        <v>0</v>
      </c>
      <c r="Y101" s="248">
        <f t="shared" si="128"/>
        <v>0</v>
      </c>
      <c r="Z101" s="68">
        <v>0</v>
      </c>
      <c r="AA101" s="247">
        <f t="shared" si="129"/>
        <v>0</v>
      </c>
      <c r="AB101" s="69">
        <v>0</v>
      </c>
      <c r="AC101" s="247">
        <f t="shared" si="130"/>
        <v>0</v>
      </c>
      <c r="AD101" s="246">
        <f t="shared" si="131"/>
        <v>0</v>
      </c>
      <c r="AE101" s="200">
        <f t="shared" si="132"/>
        <v>0</v>
      </c>
      <c r="AF101" s="247">
        <f t="shared" si="133"/>
        <v>0</v>
      </c>
      <c r="AG101" s="248">
        <f t="shared" si="134"/>
        <v>0</v>
      </c>
      <c r="AH101" s="76"/>
    </row>
    <row r="102" spans="1:34" s="52" customFormat="1" x14ac:dyDescent="0.2">
      <c r="A102" s="223"/>
      <c r="B102" s="224"/>
      <c r="C102" s="225">
        <v>0</v>
      </c>
      <c r="D102" s="68">
        <v>0</v>
      </c>
      <c r="E102" s="246">
        <f t="shared" si="135"/>
        <v>0</v>
      </c>
      <c r="F102" s="69">
        <v>0</v>
      </c>
      <c r="G102" s="247">
        <f t="shared" si="136"/>
        <v>0</v>
      </c>
      <c r="H102" s="69">
        <v>0</v>
      </c>
      <c r="I102" s="247">
        <f t="shared" si="119"/>
        <v>0</v>
      </c>
      <c r="J102" s="69">
        <v>0</v>
      </c>
      <c r="K102" s="247">
        <f t="shared" si="120"/>
        <v>0</v>
      </c>
      <c r="L102" s="69">
        <v>0</v>
      </c>
      <c r="M102" s="247">
        <f t="shared" si="121"/>
        <v>0</v>
      </c>
      <c r="N102" s="69">
        <v>0</v>
      </c>
      <c r="O102" s="247">
        <f t="shared" si="122"/>
        <v>0</v>
      </c>
      <c r="P102" s="69">
        <v>0</v>
      </c>
      <c r="Q102" s="247">
        <f t="shared" si="123"/>
        <v>0</v>
      </c>
      <c r="R102" s="69">
        <v>0</v>
      </c>
      <c r="S102" s="247">
        <f t="shared" si="124"/>
        <v>0</v>
      </c>
      <c r="T102" s="248">
        <f t="shared" si="125"/>
        <v>0</v>
      </c>
      <c r="U102" s="68">
        <v>0</v>
      </c>
      <c r="V102" s="247">
        <f t="shared" si="126"/>
        <v>0</v>
      </c>
      <c r="W102" s="69">
        <v>0</v>
      </c>
      <c r="X102" s="247">
        <f t="shared" si="127"/>
        <v>0</v>
      </c>
      <c r="Y102" s="248">
        <f t="shared" si="128"/>
        <v>0</v>
      </c>
      <c r="Z102" s="68">
        <v>0</v>
      </c>
      <c r="AA102" s="247">
        <f t="shared" si="129"/>
        <v>0</v>
      </c>
      <c r="AB102" s="69">
        <v>0</v>
      </c>
      <c r="AC102" s="247">
        <f t="shared" si="130"/>
        <v>0</v>
      </c>
      <c r="AD102" s="246">
        <f t="shared" si="131"/>
        <v>0</v>
      </c>
      <c r="AE102" s="200">
        <f t="shared" si="132"/>
        <v>0</v>
      </c>
      <c r="AF102" s="247">
        <f t="shared" si="133"/>
        <v>0</v>
      </c>
      <c r="AG102" s="248">
        <f t="shared" si="134"/>
        <v>0</v>
      </c>
      <c r="AH102" s="76"/>
    </row>
    <row r="103" spans="1:34" s="52" customFormat="1" x14ac:dyDescent="0.2">
      <c r="A103" s="223"/>
      <c r="B103" s="224"/>
      <c r="C103" s="225">
        <v>0</v>
      </c>
      <c r="D103" s="68">
        <v>0</v>
      </c>
      <c r="E103" s="246">
        <f t="shared" si="135"/>
        <v>0</v>
      </c>
      <c r="F103" s="69">
        <v>0</v>
      </c>
      <c r="G103" s="247">
        <f t="shared" si="136"/>
        <v>0</v>
      </c>
      <c r="H103" s="69">
        <v>0</v>
      </c>
      <c r="I103" s="247">
        <f t="shared" si="119"/>
        <v>0</v>
      </c>
      <c r="J103" s="69">
        <v>0</v>
      </c>
      <c r="K103" s="247">
        <f t="shared" si="120"/>
        <v>0</v>
      </c>
      <c r="L103" s="69">
        <v>0</v>
      </c>
      <c r="M103" s="247">
        <f t="shared" si="121"/>
        <v>0</v>
      </c>
      <c r="N103" s="69">
        <v>0</v>
      </c>
      <c r="O103" s="247">
        <f t="shared" si="122"/>
        <v>0</v>
      </c>
      <c r="P103" s="69">
        <v>0</v>
      </c>
      <c r="Q103" s="247">
        <f t="shared" si="123"/>
        <v>0</v>
      </c>
      <c r="R103" s="69">
        <v>0</v>
      </c>
      <c r="S103" s="247">
        <f t="shared" si="124"/>
        <v>0</v>
      </c>
      <c r="T103" s="248">
        <f t="shared" si="125"/>
        <v>0</v>
      </c>
      <c r="U103" s="68">
        <v>0</v>
      </c>
      <c r="V103" s="247">
        <f t="shared" si="126"/>
        <v>0</v>
      </c>
      <c r="W103" s="69">
        <v>0</v>
      </c>
      <c r="X103" s="247">
        <f t="shared" si="127"/>
        <v>0</v>
      </c>
      <c r="Y103" s="248">
        <f t="shared" si="128"/>
        <v>0</v>
      </c>
      <c r="Z103" s="68">
        <v>0</v>
      </c>
      <c r="AA103" s="247">
        <f t="shared" si="129"/>
        <v>0</v>
      </c>
      <c r="AB103" s="69">
        <v>0</v>
      </c>
      <c r="AC103" s="247">
        <f t="shared" si="130"/>
        <v>0</v>
      </c>
      <c r="AD103" s="246">
        <f t="shared" si="131"/>
        <v>0</v>
      </c>
      <c r="AE103" s="200">
        <f t="shared" si="132"/>
        <v>0</v>
      </c>
      <c r="AF103" s="247">
        <f t="shared" si="133"/>
        <v>0</v>
      </c>
      <c r="AG103" s="248">
        <f t="shared" si="134"/>
        <v>0</v>
      </c>
      <c r="AH103" s="76"/>
    </row>
    <row r="104" spans="1:34" s="50" customFormat="1" ht="15" customHeight="1" x14ac:dyDescent="0.2">
      <c r="A104" s="227" t="s">
        <v>76</v>
      </c>
      <c r="B104" s="228"/>
      <c r="C104" s="228"/>
      <c r="D104" s="189"/>
      <c r="E104" s="204">
        <f t="shared" ref="E104:AG104" si="137">SUM(E89:E103)</f>
        <v>0</v>
      </c>
      <c r="F104" s="294"/>
      <c r="G104" s="206">
        <f t="shared" si="137"/>
        <v>0</v>
      </c>
      <c r="H104" s="294"/>
      <c r="I104" s="206">
        <f t="shared" ref="I104:K104" si="138">SUM(I89:I103)</f>
        <v>0</v>
      </c>
      <c r="J104" s="294"/>
      <c r="K104" s="206">
        <f t="shared" si="138"/>
        <v>0</v>
      </c>
      <c r="L104" s="294"/>
      <c r="M104" s="206">
        <f t="shared" ref="M104:O104" si="139">SUM(M89:M103)</f>
        <v>1875</v>
      </c>
      <c r="N104" s="294"/>
      <c r="O104" s="206">
        <f t="shared" si="139"/>
        <v>1875</v>
      </c>
      <c r="P104" s="294"/>
      <c r="Q104" s="206">
        <f t="shared" ref="Q104:S104" si="140">SUM(Q89:Q103)</f>
        <v>1875</v>
      </c>
      <c r="R104" s="294"/>
      <c r="S104" s="206">
        <f t="shared" si="140"/>
        <v>1875</v>
      </c>
      <c r="T104" s="208">
        <f t="shared" si="137"/>
        <v>7500</v>
      </c>
      <c r="U104" s="189"/>
      <c r="V104" s="206">
        <f t="shared" si="137"/>
        <v>7725</v>
      </c>
      <c r="W104" s="294"/>
      <c r="X104" s="206">
        <f t="shared" si="137"/>
        <v>7725</v>
      </c>
      <c r="Y104" s="208">
        <f t="shared" si="137"/>
        <v>15450</v>
      </c>
      <c r="Z104" s="189"/>
      <c r="AA104" s="206">
        <f t="shared" si="137"/>
        <v>7956.75</v>
      </c>
      <c r="AB104" s="294"/>
      <c r="AC104" s="206">
        <f t="shared" si="137"/>
        <v>7956.75</v>
      </c>
      <c r="AD104" s="204">
        <f t="shared" si="137"/>
        <v>15913.5</v>
      </c>
      <c r="AE104" s="207">
        <f t="shared" si="137"/>
        <v>19431.75</v>
      </c>
      <c r="AF104" s="206">
        <f t="shared" si="137"/>
        <v>19431.75</v>
      </c>
      <c r="AG104" s="208">
        <f t="shared" si="137"/>
        <v>38863.5</v>
      </c>
      <c r="AH104" s="290"/>
    </row>
    <row r="105" spans="1:34" s="52" customFormat="1" x14ac:dyDescent="0.2">
      <c r="A105" s="229"/>
      <c r="B105" s="230"/>
      <c r="C105" s="230"/>
      <c r="D105" s="192"/>
      <c r="E105" s="249"/>
      <c r="F105" s="297"/>
      <c r="G105" s="250"/>
      <c r="H105" s="297"/>
      <c r="I105" s="250"/>
      <c r="J105" s="297"/>
      <c r="K105" s="250"/>
      <c r="L105" s="297"/>
      <c r="M105" s="250"/>
      <c r="N105" s="297"/>
      <c r="O105" s="250"/>
      <c r="P105" s="297"/>
      <c r="Q105" s="250"/>
      <c r="R105" s="297"/>
      <c r="S105" s="250"/>
      <c r="T105" s="251"/>
      <c r="U105" s="192"/>
      <c r="V105" s="249"/>
      <c r="W105" s="300"/>
      <c r="X105" s="249"/>
      <c r="Y105" s="251"/>
      <c r="Z105" s="192"/>
      <c r="AA105" s="249"/>
      <c r="AB105" s="300"/>
      <c r="AC105" s="249"/>
      <c r="AD105" s="251"/>
      <c r="AE105" s="252"/>
      <c r="AF105" s="249"/>
      <c r="AG105" s="253"/>
      <c r="AH105" s="293"/>
    </row>
    <row r="106" spans="1:34" s="52" customFormat="1" ht="17" x14ac:dyDescent="0.2">
      <c r="A106" s="215" t="s">
        <v>0</v>
      </c>
      <c r="B106" s="236"/>
      <c r="C106" s="236"/>
      <c r="D106" s="191"/>
      <c r="E106" s="238"/>
      <c r="F106" s="296"/>
      <c r="G106" s="239"/>
      <c r="H106" s="296"/>
      <c r="I106" s="239"/>
      <c r="J106" s="296"/>
      <c r="K106" s="239"/>
      <c r="L106" s="296"/>
      <c r="M106" s="239"/>
      <c r="N106" s="296"/>
      <c r="O106" s="239"/>
      <c r="P106" s="296"/>
      <c r="Q106" s="239"/>
      <c r="R106" s="296"/>
      <c r="S106" s="239"/>
      <c r="T106" s="240"/>
      <c r="U106" s="191"/>
      <c r="V106" s="238"/>
      <c r="W106" s="299"/>
      <c r="X106" s="238"/>
      <c r="Y106" s="240"/>
      <c r="Z106" s="191"/>
      <c r="AA106" s="238"/>
      <c r="AB106" s="299"/>
      <c r="AC106" s="238"/>
      <c r="AD106" s="240"/>
      <c r="AE106" s="241"/>
      <c r="AF106" s="238"/>
      <c r="AG106" s="242"/>
      <c r="AH106" s="292"/>
    </row>
    <row r="107" spans="1:34" s="52" customFormat="1" ht="34" x14ac:dyDescent="0.2">
      <c r="A107" s="223" t="s">
        <v>223</v>
      </c>
      <c r="B107" s="224" t="s">
        <v>33</v>
      </c>
      <c r="C107" s="225">
        <v>1500</v>
      </c>
      <c r="D107" s="68">
        <v>0</v>
      </c>
      <c r="E107" s="246">
        <f t="shared" ref="E107:E121" si="141">$C107*D107</f>
        <v>0</v>
      </c>
      <c r="F107" s="69">
        <v>0</v>
      </c>
      <c r="G107" s="247">
        <f t="shared" ref="G107:G121" si="142">$C107*F107</f>
        <v>0</v>
      </c>
      <c r="H107" s="69">
        <v>0</v>
      </c>
      <c r="I107" s="247">
        <f t="shared" ref="I107:I121" si="143">$C107*H107</f>
        <v>0</v>
      </c>
      <c r="J107" s="69">
        <v>0</v>
      </c>
      <c r="K107" s="247">
        <f t="shared" ref="K107:K121" si="144">$C107*J107</f>
        <v>0</v>
      </c>
      <c r="L107" s="130">
        <f>(5*3)*0.5</f>
        <v>7.5</v>
      </c>
      <c r="M107" s="247">
        <f t="shared" ref="M107:M121" si="145">$C107*L107</f>
        <v>11250</v>
      </c>
      <c r="N107" s="130">
        <f>(5*3)*0.5</f>
        <v>7.5</v>
      </c>
      <c r="O107" s="247">
        <f t="shared" ref="O107:O121" si="146">$C107*N107</f>
        <v>11250</v>
      </c>
      <c r="P107" s="130">
        <f>(5*3)*0.5</f>
        <v>7.5</v>
      </c>
      <c r="Q107" s="247">
        <f t="shared" ref="Q107:Q121" si="147">$C107*P107</f>
        <v>11250</v>
      </c>
      <c r="R107" s="130">
        <f>(5*3)*0.5</f>
        <v>7.5</v>
      </c>
      <c r="S107" s="247">
        <f t="shared" ref="S107:S121" si="148">$C107*R107</f>
        <v>11250</v>
      </c>
      <c r="T107" s="248">
        <f t="shared" ref="T107:T121" si="149">SUM(E107,G107,I107,K107,M107,O107,Q107,S107)</f>
        <v>45000</v>
      </c>
      <c r="U107" s="68">
        <f>(5*12)*0.5</f>
        <v>30</v>
      </c>
      <c r="V107" s="247">
        <f t="shared" ref="V107:V121" si="150">$C107*U107*B$8</f>
        <v>46350</v>
      </c>
      <c r="W107" s="69">
        <f>(5*12)*0.5</f>
        <v>30</v>
      </c>
      <c r="X107" s="247">
        <f t="shared" ref="X107:X121" si="151">$C107*W107*B$8</f>
        <v>46350</v>
      </c>
      <c r="Y107" s="248">
        <f t="shared" ref="Y107:Y121" si="152">SUM(V107,X107)</f>
        <v>92700</v>
      </c>
      <c r="Z107" s="68">
        <f>(5*12)*0.5</f>
        <v>30</v>
      </c>
      <c r="AA107" s="247">
        <f t="shared" ref="AA107:AA121" si="153">$C107*Z107*C$8</f>
        <v>47740.5</v>
      </c>
      <c r="AB107" s="69">
        <f>(5*12)*0.5</f>
        <v>30</v>
      </c>
      <c r="AC107" s="247">
        <f t="shared" ref="AC107:AC121" si="154">$C107*AB107*C$8</f>
        <v>47740.5</v>
      </c>
      <c r="AD107" s="246">
        <f t="shared" ref="AD107:AD121" si="155">SUM(AA107,AC107)</f>
        <v>95481</v>
      </c>
      <c r="AE107" s="200">
        <f t="shared" ref="AE107:AE121" si="156">SUM(E107,I107,M107,Q107,V107,AA107)</f>
        <v>116590.5</v>
      </c>
      <c r="AF107" s="247">
        <f t="shared" ref="AF107:AF121" si="157">SUM(G107,K107,O107,S107,X107,AC107)</f>
        <v>116590.5</v>
      </c>
      <c r="AG107" s="248">
        <f t="shared" ref="AG107:AG121" si="158">SUM(T107,Y107,AD107)</f>
        <v>233181</v>
      </c>
      <c r="AH107" s="76" t="s">
        <v>224</v>
      </c>
    </row>
    <row r="108" spans="1:34" s="52" customFormat="1" ht="34" x14ac:dyDescent="0.2">
      <c r="A108" s="223" t="s">
        <v>186</v>
      </c>
      <c r="B108" s="224" t="s">
        <v>33</v>
      </c>
      <c r="C108" s="225">
        <v>750</v>
      </c>
      <c r="D108" s="68">
        <v>0</v>
      </c>
      <c r="E108" s="246">
        <f t="shared" si="141"/>
        <v>0</v>
      </c>
      <c r="F108" s="69">
        <v>0</v>
      </c>
      <c r="G108" s="247">
        <f t="shared" si="142"/>
        <v>0</v>
      </c>
      <c r="H108" s="69">
        <v>0</v>
      </c>
      <c r="I108" s="247">
        <f t="shared" si="143"/>
        <v>0</v>
      </c>
      <c r="J108" s="69">
        <v>0</v>
      </c>
      <c r="K108" s="247">
        <f t="shared" si="144"/>
        <v>0</v>
      </c>
      <c r="L108" s="130">
        <v>0</v>
      </c>
      <c r="M108" s="247">
        <f t="shared" si="145"/>
        <v>0</v>
      </c>
      <c r="N108" s="69">
        <f>(5*3)</f>
        <v>15</v>
      </c>
      <c r="O108" s="247">
        <f t="shared" si="146"/>
        <v>11250</v>
      </c>
      <c r="P108" s="69">
        <v>0</v>
      </c>
      <c r="Q108" s="247">
        <f t="shared" si="147"/>
        <v>0</v>
      </c>
      <c r="R108" s="130">
        <f>(5*3)</f>
        <v>15</v>
      </c>
      <c r="S108" s="247">
        <f t="shared" si="148"/>
        <v>11250</v>
      </c>
      <c r="T108" s="248">
        <f t="shared" si="149"/>
        <v>22500</v>
      </c>
      <c r="U108" s="68">
        <v>0</v>
      </c>
      <c r="V108" s="247">
        <f t="shared" si="150"/>
        <v>0</v>
      </c>
      <c r="W108" s="69">
        <f>(5*12)</f>
        <v>60</v>
      </c>
      <c r="X108" s="247">
        <f t="shared" si="151"/>
        <v>46350</v>
      </c>
      <c r="Y108" s="248">
        <f t="shared" si="152"/>
        <v>46350</v>
      </c>
      <c r="Z108" s="68">
        <v>0</v>
      </c>
      <c r="AA108" s="247">
        <f t="shared" si="153"/>
        <v>0</v>
      </c>
      <c r="AB108" s="69">
        <f>(5*12)</f>
        <v>60</v>
      </c>
      <c r="AC108" s="247">
        <f t="shared" si="154"/>
        <v>47740.5</v>
      </c>
      <c r="AD108" s="246">
        <f t="shared" si="155"/>
        <v>47740.5</v>
      </c>
      <c r="AE108" s="200">
        <f t="shared" si="156"/>
        <v>0</v>
      </c>
      <c r="AF108" s="247">
        <f t="shared" si="157"/>
        <v>116590.5</v>
      </c>
      <c r="AG108" s="248">
        <f t="shared" si="158"/>
        <v>116590.5</v>
      </c>
      <c r="AH108" s="76" t="s">
        <v>189</v>
      </c>
    </row>
    <row r="109" spans="1:34" s="52" customFormat="1" x14ac:dyDescent="0.2">
      <c r="A109" s="223"/>
      <c r="B109" s="224"/>
      <c r="C109" s="225">
        <v>0</v>
      </c>
      <c r="D109" s="68">
        <v>0</v>
      </c>
      <c r="E109" s="246">
        <f t="shared" si="141"/>
        <v>0</v>
      </c>
      <c r="F109" s="69">
        <v>0</v>
      </c>
      <c r="G109" s="247">
        <f t="shared" si="142"/>
        <v>0</v>
      </c>
      <c r="H109" s="69">
        <v>0</v>
      </c>
      <c r="I109" s="247">
        <f t="shared" si="143"/>
        <v>0</v>
      </c>
      <c r="J109" s="69">
        <v>0</v>
      </c>
      <c r="K109" s="247">
        <f t="shared" si="144"/>
        <v>0</v>
      </c>
      <c r="L109" s="69">
        <v>0</v>
      </c>
      <c r="M109" s="247">
        <f t="shared" si="145"/>
        <v>0</v>
      </c>
      <c r="N109" s="69">
        <v>0</v>
      </c>
      <c r="O109" s="247">
        <f t="shared" si="146"/>
        <v>0</v>
      </c>
      <c r="P109" s="69">
        <v>0</v>
      </c>
      <c r="Q109" s="247">
        <f t="shared" si="147"/>
        <v>0</v>
      </c>
      <c r="R109" s="69">
        <v>0</v>
      </c>
      <c r="S109" s="247">
        <f t="shared" si="148"/>
        <v>0</v>
      </c>
      <c r="T109" s="248">
        <f t="shared" si="149"/>
        <v>0</v>
      </c>
      <c r="U109" s="68">
        <v>0</v>
      </c>
      <c r="V109" s="247">
        <f t="shared" si="150"/>
        <v>0</v>
      </c>
      <c r="W109" s="69">
        <v>0</v>
      </c>
      <c r="X109" s="247">
        <f t="shared" si="151"/>
        <v>0</v>
      </c>
      <c r="Y109" s="248">
        <f t="shared" si="152"/>
        <v>0</v>
      </c>
      <c r="Z109" s="68">
        <v>0</v>
      </c>
      <c r="AA109" s="247">
        <f t="shared" si="153"/>
        <v>0</v>
      </c>
      <c r="AB109" s="69">
        <v>0</v>
      </c>
      <c r="AC109" s="247">
        <f t="shared" si="154"/>
        <v>0</v>
      </c>
      <c r="AD109" s="246">
        <f t="shared" si="155"/>
        <v>0</v>
      </c>
      <c r="AE109" s="200">
        <f t="shared" si="156"/>
        <v>0</v>
      </c>
      <c r="AF109" s="247">
        <f t="shared" si="157"/>
        <v>0</v>
      </c>
      <c r="AG109" s="248">
        <f t="shared" si="158"/>
        <v>0</v>
      </c>
      <c r="AH109" s="76"/>
    </row>
    <row r="110" spans="1:34" s="52" customFormat="1" x14ac:dyDescent="0.2">
      <c r="A110" s="223"/>
      <c r="B110" s="224"/>
      <c r="C110" s="225">
        <v>0</v>
      </c>
      <c r="D110" s="68">
        <v>0</v>
      </c>
      <c r="E110" s="246">
        <f t="shared" si="141"/>
        <v>0</v>
      </c>
      <c r="F110" s="69">
        <v>0</v>
      </c>
      <c r="G110" s="247">
        <f t="shared" si="142"/>
        <v>0</v>
      </c>
      <c r="H110" s="69">
        <v>0</v>
      </c>
      <c r="I110" s="247">
        <f t="shared" si="143"/>
        <v>0</v>
      </c>
      <c r="J110" s="69">
        <v>0</v>
      </c>
      <c r="K110" s="247">
        <f t="shared" si="144"/>
        <v>0</v>
      </c>
      <c r="L110" s="69">
        <v>0</v>
      </c>
      <c r="M110" s="247">
        <f t="shared" si="145"/>
        <v>0</v>
      </c>
      <c r="N110" s="69">
        <v>0</v>
      </c>
      <c r="O110" s="247">
        <f t="shared" si="146"/>
        <v>0</v>
      </c>
      <c r="P110" s="69">
        <v>0</v>
      </c>
      <c r="Q110" s="247">
        <f t="shared" si="147"/>
        <v>0</v>
      </c>
      <c r="R110" s="69">
        <v>0</v>
      </c>
      <c r="S110" s="247">
        <f t="shared" si="148"/>
        <v>0</v>
      </c>
      <c r="T110" s="248">
        <f t="shared" si="149"/>
        <v>0</v>
      </c>
      <c r="U110" s="68">
        <v>0</v>
      </c>
      <c r="V110" s="247">
        <f t="shared" si="150"/>
        <v>0</v>
      </c>
      <c r="W110" s="69">
        <v>0</v>
      </c>
      <c r="X110" s="247">
        <f t="shared" si="151"/>
        <v>0</v>
      </c>
      <c r="Y110" s="248">
        <f t="shared" si="152"/>
        <v>0</v>
      </c>
      <c r="Z110" s="68">
        <v>0</v>
      </c>
      <c r="AA110" s="247">
        <f t="shared" si="153"/>
        <v>0</v>
      </c>
      <c r="AB110" s="69">
        <v>0</v>
      </c>
      <c r="AC110" s="247">
        <f t="shared" si="154"/>
        <v>0</v>
      </c>
      <c r="AD110" s="246">
        <f t="shared" si="155"/>
        <v>0</v>
      </c>
      <c r="AE110" s="200">
        <f t="shared" si="156"/>
        <v>0</v>
      </c>
      <c r="AF110" s="247">
        <f t="shared" si="157"/>
        <v>0</v>
      </c>
      <c r="AG110" s="248">
        <f t="shared" si="158"/>
        <v>0</v>
      </c>
      <c r="AH110" s="76"/>
    </row>
    <row r="111" spans="1:34" s="52" customFormat="1" x14ac:dyDescent="0.2">
      <c r="A111" s="223"/>
      <c r="B111" s="224"/>
      <c r="C111" s="225">
        <v>0</v>
      </c>
      <c r="D111" s="68">
        <v>0</v>
      </c>
      <c r="E111" s="246">
        <f t="shared" si="141"/>
        <v>0</v>
      </c>
      <c r="F111" s="69">
        <v>0</v>
      </c>
      <c r="G111" s="247">
        <f t="shared" si="142"/>
        <v>0</v>
      </c>
      <c r="H111" s="69">
        <v>0</v>
      </c>
      <c r="I111" s="247">
        <f t="shared" si="143"/>
        <v>0</v>
      </c>
      <c r="J111" s="69">
        <v>0</v>
      </c>
      <c r="K111" s="247">
        <f t="shared" si="144"/>
        <v>0</v>
      </c>
      <c r="L111" s="69">
        <v>0</v>
      </c>
      <c r="M111" s="247">
        <f t="shared" si="145"/>
        <v>0</v>
      </c>
      <c r="N111" s="69">
        <v>0</v>
      </c>
      <c r="O111" s="247">
        <f t="shared" si="146"/>
        <v>0</v>
      </c>
      <c r="P111" s="69">
        <v>0</v>
      </c>
      <c r="Q111" s="247">
        <f t="shared" si="147"/>
        <v>0</v>
      </c>
      <c r="R111" s="69">
        <v>0</v>
      </c>
      <c r="S111" s="247">
        <f t="shared" si="148"/>
        <v>0</v>
      </c>
      <c r="T111" s="248">
        <f t="shared" si="149"/>
        <v>0</v>
      </c>
      <c r="U111" s="68">
        <v>0</v>
      </c>
      <c r="V111" s="247">
        <f t="shared" si="150"/>
        <v>0</v>
      </c>
      <c r="W111" s="69">
        <v>0</v>
      </c>
      <c r="X111" s="247">
        <f t="shared" si="151"/>
        <v>0</v>
      </c>
      <c r="Y111" s="248">
        <f t="shared" si="152"/>
        <v>0</v>
      </c>
      <c r="Z111" s="68">
        <v>0</v>
      </c>
      <c r="AA111" s="247">
        <f t="shared" si="153"/>
        <v>0</v>
      </c>
      <c r="AB111" s="69">
        <v>0</v>
      </c>
      <c r="AC111" s="247">
        <f t="shared" si="154"/>
        <v>0</v>
      </c>
      <c r="AD111" s="246">
        <f t="shared" si="155"/>
        <v>0</v>
      </c>
      <c r="AE111" s="200">
        <f t="shared" si="156"/>
        <v>0</v>
      </c>
      <c r="AF111" s="247">
        <f t="shared" si="157"/>
        <v>0</v>
      </c>
      <c r="AG111" s="248">
        <f t="shared" si="158"/>
        <v>0</v>
      </c>
      <c r="AH111" s="76"/>
    </row>
    <row r="112" spans="1:34" s="52" customFormat="1" x14ac:dyDescent="0.2">
      <c r="A112" s="223"/>
      <c r="B112" s="224"/>
      <c r="C112" s="225">
        <v>0</v>
      </c>
      <c r="D112" s="68">
        <v>0</v>
      </c>
      <c r="E112" s="246">
        <f t="shared" si="141"/>
        <v>0</v>
      </c>
      <c r="F112" s="69">
        <v>0</v>
      </c>
      <c r="G112" s="247">
        <f t="shared" si="142"/>
        <v>0</v>
      </c>
      <c r="H112" s="69">
        <v>0</v>
      </c>
      <c r="I112" s="247">
        <f t="shared" si="143"/>
        <v>0</v>
      </c>
      <c r="J112" s="69">
        <v>0</v>
      </c>
      <c r="K112" s="247">
        <f t="shared" si="144"/>
        <v>0</v>
      </c>
      <c r="L112" s="69">
        <v>0</v>
      </c>
      <c r="M112" s="247">
        <f t="shared" si="145"/>
        <v>0</v>
      </c>
      <c r="N112" s="69">
        <v>0</v>
      </c>
      <c r="O112" s="247">
        <f t="shared" si="146"/>
        <v>0</v>
      </c>
      <c r="P112" s="69">
        <v>0</v>
      </c>
      <c r="Q112" s="247">
        <f t="shared" si="147"/>
        <v>0</v>
      </c>
      <c r="R112" s="69">
        <v>0</v>
      </c>
      <c r="S112" s="247">
        <f t="shared" si="148"/>
        <v>0</v>
      </c>
      <c r="T112" s="248">
        <f t="shared" si="149"/>
        <v>0</v>
      </c>
      <c r="U112" s="68">
        <v>0</v>
      </c>
      <c r="V112" s="247">
        <f t="shared" si="150"/>
        <v>0</v>
      </c>
      <c r="W112" s="69">
        <v>0</v>
      </c>
      <c r="X112" s="247">
        <f t="shared" si="151"/>
        <v>0</v>
      </c>
      <c r="Y112" s="248">
        <f t="shared" si="152"/>
        <v>0</v>
      </c>
      <c r="Z112" s="68">
        <v>0</v>
      </c>
      <c r="AA112" s="247">
        <f t="shared" si="153"/>
        <v>0</v>
      </c>
      <c r="AB112" s="69">
        <v>0</v>
      </c>
      <c r="AC112" s="247">
        <f t="shared" si="154"/>
        <v>0</v>
      </c>
      <c r="AD112" s="246">
        <f t="shared" si="155"/>
        <v>0</v>
      </c>
      <c r="AE112" s="200">
        <f t="shared" si="156"/>
        <v>0</v>
      </c>
      <c r="AF112" s="247">
        <f t="shared" si="157"/>
        <v>0</v>
      </c>
      <c r="AG112" s="248">
        <f t="shared" si="158"/>
        <v>0</v>
      </c>
      <c r="AH112" s="76"/>
    </row>
    <row r="113" spans="1:34" s="52" customFormat="1" x14ac:dyDescent="0.2">
      <c r="A113" s="223"/>
      <c r="B113" s="224"/>
      <c r="C113" s="225">
        <v>0</v>
      </c>
      <c r="D113" s="68">
        <v>0</v>
      </c>
      <c r="E113" s="246">
        <f t="shared" si="141"/>
        <v>0</v>
      </c>
      <c r="F113" s="69">
        <v>0</v>
      </c>
      <c r="G113" s="247">
        <f t="shared" si="142"/>
        <v>0</v>
      </c>
      <c r="H113" s="69">
        <v>0</v>
      </c>
      <c r="I113" s="247">
        <f t="shared" si="143"/>
        <v>0</v>
      </c>
      <c r="J113" s="69">
        <v>0</v>
      </c>
      <c r="K113" s="247">
        <f t="shared" si="144"/>
        <v>0</v>
      </c>
      <c r="L113" s="69">
        <v>0</v>
      </c>
      <c r="M113" s="247">
        <f t="shared" si="145"/>
        <v>0</v>
      </c>
      <c r="N113" s="69">
        <v>0</v>
      </c>
      <c r="O113" s="247">
        <f t="shared" si="146"/>
        <v>0</v>
      </c>
      <c r="P113" s="69">
        <v>0</v>
      </c>
      <c r="Q113" s="247">
        <f t="shared" si="147"/>
        <v>0</v>
      </c>
      <c r="R113" s="69">
        <v>0</v>
      </c>
      <c r="S113" s="247">
        <f t="shared" si="148"/>
        <v>0</v>
      </c>
      <c r="T113" s="248">
        <f t="shared" si="149"/>
        <v>0</v>
      </c>
      <c r="U113" s="68">
        <v>0</v>
      </c>
      <c r="V113" s="247">
        <f t="shared" si="150"/>
        <v>0</v>
      </c>
      <c r="W113" s="69">
        <v>0</v>
      </c>
      <c r="X113" s="247">
        <f t="shared" si="151"/>
        <v>0</v>
      </c>
      <c r="Y113" s="248">
        <f t="shared" si="152"/>
        <v>0</v>
      </c>
      <c r="Z113" s="68">
        <v>0</v>
      </c>
      <c r="AA113" s="247">
        <f t="shared" si="153"/>
        <v>0</v>
      </c>
      <c r="AB113" s="69">
        <v>0</v>
      </c>
      <c r="AC113" s="247">
        <f t="shared" si="154"/>
        <v>0</v>
      </c>
      <c r="AD113" s="246">
        <f t="shared" si="155"/>
        <v>0</v>
      </c>
      <c r="AE113" s="200">
        <f t="shared" si="156"/>
        <v>0</v>
      </c>
      <c r="AF113" s="247">
        <f t="shared" si="157"/>
        <v>0</v>
      </c>
      <c r="AG113" s="248">
        <f t="shared" si="158"/>
        <v>0</v>
      </c>
      <c r="AH113" s="76"/>
    </row>
    <row r="114" spans="1:34" s="52" customFormat="1" x14ac:dyDescent="0.2">
      <c r="A114" s="223"/>
      <c r="B114" s="224"/>
      <c r="C114" s="225">
        <v>0</v>
      </c>
      <c r="D114" s="68">
        <v>0</v>
      </c>
      <c r="E114" s="246">
        <f t="shared" si="141"/>
        <v>0</v>
      </c>
      <c r="F114" s="69">
        <v>0</v>
      </c>
      <c r="G114" s="247">
        <f t="shared" si="142"/>
        <v>0</v>
      </c>
      <c r="H114" s="69">
        <v>0</v>
      </c>
      <c r="I114" s="247">
        <f t="shared" si="143"/>
        <v>0</v>
      </c>
      <c r="J114" s="69">
        <v>0</v>
      </c>
      <c r="K114" s="247">
        <f t="shared" si="144"/>
        <v>0</v>
      </c>
      <c r="L114" s="69">
        <v>0</v>
      </c>
      <c r="M114" s="247">
        <f t="shared" si="145"/>
        <v>0</v>
      </c>
      <c r="N114" s="69">
        <v>0</v>
      </c>
      <c r="O114" s="247">
        <f t="shared" si="146"/>
        <v>0</v>
      </c>
      <c r="P114" s="69">
        <v>0</v>
      </c>
      <c r="Q114" s="247">
        <f t="shared" si="147"/>
        <v>0</v>
      </c>
      <c r="R114" s="69">
        <v>0</v>
      </c>
      <c r="S114" s="247">
        <f t="shared" si="148"/>
        <v>0</v>
      </c>
      <c r="T114" s="248">
        <f t="shared" si="149"/>
        <v>0</v>
      </c>
      <c r="U114" s="68">
        <v>0</v>
      </c>
      <c r="V114" s="247">
        <f t="shared" si="150"/>
        <v>0</v>
      </c>
      <c r="W114" s="69">
        <v>0</v>
      </c>
      <c r="X114" s="247">
        <f t="shared" si="151"/>
        <v>0</v>
      </c>
      <c r="Y114" s="248">
        <f t="shared" si="152"/>
        <v>0</v>
      </c>
      <c r="Z114" s="68">
        <v>0</v>
      </c>
      <c r="AA114" s="247">
        <f t="shared" si="153"/>
        <v>0</v>
      </c>
      <c r="AB114" s="69">
        <v>0</v>
      </c>
      <c r="AC114" s="247">
        <f t="shared" si="154"/>
        <v>0</v>
      </c>
      <c r="AD114" s="246">
        <f t="shared" si="155"/>
        <v>0</v>
      </c>
      <c r="AE114" s="200">
        <f t="shared" si="156"/>
        <v>0</v>
      </c>
      <c r="AF114" s="247">
        <f t="shared" si="157"/>
        <v>0</v>
      </c>
      <c r="AG114" s="248">
        <f t="shared" si="158"/>
        <v>0</v>
      </c>
      <c r="AH114" s="76"/>
    </row>
    <row r="115" spans="1:34" s="52" customFormat="1" x14ac:dyDescent="0.2">
      <c r="A115" s="223"/>
      <c r="B115" s="224"/>
      <c r="C115" s="225">
        <v>0</v>
      </c>
      <c r="D115" s="68">
        <v>0</v>
      </c>
      <c r="E115" s="246">
        <f t="shared" si="141"/>
        <v>0</v>
      </c>
      <c r="F115" s="69">
        <v>0</v>
      </c>
      <c r="G115" s="247">
        <f t="shared" si="142"/>
        <v>0</v>
      </c>
      <c r="H115" s="69">
        <v>0</v>
      </c>
      <c r="I115" s="247">
        <f t="shared" si="143"/>
        <v>0</v>
      </c>
      <c r="J115" s="69">
        <v>0</v>
      </c>
      <c r="K115" s="247">
        <f t="shared" si="144"/>
        <v>0</v>
      </c>
      <c r="L115" s="69">
        <v>0</v>
      </c>
      <c r="M115" s="247">
        <f t="shared" si="145"/>
        <v>0</v>
      </c>
      <c r="N115" s="69">
        <v>0</v>
      </c>
      <c r="O115" s="247">
        <f t="shared" si="146"/>
        <v>0</v>
      </c>
      <c r="P115" s="69">
        <v>0</v>
      </c>
      <c r="Q115" s="247">
        <f t="shared" si="147"/>
        <v>0</v>
      </c>
      <c r="R115" s="69">
        <v>0</v>
      </c>
      <c r="S115" s="247">
        <f t="shared" si="148"/>
        <v>0</v>
      </c>
      <c r="T115" s="248">
        <f t="shared" si="149"/>
        <v>0</v>
      </c>
      <c r="U115" s="68">
        <v>0</v>
      </c>
      <c r="V115" s="247">
        <f t="shared" si="150"/>
        <v>0</v>
      </c>
      <c r="W115" s="69">
        <v>0</v>
      </c>
      <c r="X115" s="247">
        <f t="shared" si="151"/>
        <v>0</v>
      </c>
      <c r="Y115" s="248">
        <f t="shared" si="152"/>
        <v>0</v>
      </c>
      <c r="Z115" s="68">
        <v>0</v>
      </c>
      <c r="AA115" s="247">
        <f t="shared" si="153"/>
        <v>0</v>
      </c>
      <c r="AB115" s="69">
        <v>0</v>
      </c>
      <c r="AC115" s="247">
        <f t="shared" si="154"/>
        <v>0</v>
      </c>
      <c r="AD115" s="246">
        <f t="shared" si="155"/>
        <v>0</v>
      </c>
      <c r="AE115" s="200">
        <f t="shared" si="156"/>
        <v>0</v>
      </c>
      <c r="AF115" s="247">
        <f t="shared" si="157"/>
        <v>0</v>
      </c>
      <c r="AG115" s="248">
        <f t="shared" si="158"/>
        <v>0</v>
      </c>
      <c r="AH115" s="76"/>
    </row>
    <row r="116" spans="1:34" s="52" customFormat="1" x14ac:dyDescent="0.2">
      <c r="A116" s="223"/>
      <c r="B116" s="224"/>
      <c r="C116" s="225">
        <v>0</v>
      </c>
      <c r="D116" s="68">
        <v>0</v>
      </c>
      <c r="E116" s="246">
        <f t="shared" si="141"/>
        <v>0</v>
      </c>
      <c r="F116" s="69">
        <v>0</v>
      </c>
      <c r="G116" s="247">
        <f t="shared" si="142"/>
        <v>0</v>
      </c>
      <c r="H116" s="69">
        <v>0</v>
      </c>
      <c r="I116" s="247">
        <f t="shared" si="143"/>
        <v>0</v>
      </c>
      <c r="J116" s="69">
        <v>0</v>
      </c>
      <c r="K116" s="247">
        <f t="shared" si="144"/>
        <v>0</v>
      </c>
      <c r="L116" s="69">
        <v>0</v>
      </c>
      <c r="M116" s="247">
        <f t="shared" si="145"/>
        <v>0</v>
      </c>
      <c r="N116" s="69">
        <v>0</v>
      </c>
      <c r="O116" s="247">
        <f t="shared" si="146"/>
        <v>0</v>
      </c>
      <c r="P116" s="69">
        <v>0</v>
      </c>
      <c r="Q116" s="247">
        <f t="shared" si="147"/>
        <v>0</v>
      </c>
      <c r="R116" s="69">
        <v>0</v>
      </c>
      <c r="S116" s="247">
        <f t="shared" si="148"/>
        <v>0</v>
      </c>
      <c r="T116" s="248">
        <f t="shared" si="149"/>
        <v>0</v>
      </c>
      <c r="U116" s="68">
        <v>0</v>
      </c>
      <c r="V116" s="247">
        <f t="shared" si="150"/>
        <v>0</v>
      </c>
      <c r="W116" s="69">
        <v>0</v>
      </c>
      <c r="X116" s="247">
        <f t="shared" si="151"/>
        <v>0</v>
      </c>
      <c r="Y116" s="248">
        <f t="shared" si="152"/>
        <v>0</v>
      </c>
      <c r="Z116" s="68">
        <v>0</v>
      </c>
      <c r="AA116" s="247">
        <f t="shared" si="153"/>
        <v>0</v>
      </c>
      <c r="AB116" s="69">
        <v>0</v>
      </c>
      <c r="AC116" s="247">
        <f t="shared" si="154"/>
        <v>0</v>
      </c>
      <c r="AD116" s="246">
        <f t="shared" si="155"/>
        <v>0</v>
      </c>
      <c r="AE116" s="200">
        <f t="shared" si="156"/>
        <v>0</v>
      </c>
      <c r="AF116" s="247">
        <f t="shared" si="157"/>
        <v>0</v>
      </c>
      <c r="AG116" s="248">
        <f t="shared" si="158"/>
        <v>0</v>
      </c>
      <c r="AH116" s="76"/>
    </row>
    <row r="117" spans="1:34" s="52" customFormat="1" x14ac:dyDescent="0.2">
      <c r="A117" s="223"/>
      <c r="B117" s="224"/>
      <c r="C117" s="225">
        <v>0</v>
      </c>
      <c r="D117" s="68">
        <v>0</v>
      </c>
      <c r="E117" s="246">
        <f t="shared" si="141"/>
        <v>0</v>
      </c>
      <c r="F117" s="69">
        <v>0</v>
      </c>
      <c r="G117" s="247">
        <f t="shared" si="142"/>
        <v>0</v>
      </c>
      <c r="H117" s="69">
        <v>0</v>
      </c>
      <c r="I117" s="247">
        <f t="shared" si="143"/>
        <v>0</v>
      </c>
      <c r="J117" s="69">
        <v>0</v>
      </c>
      <c r="K117" s="247">
        <f t="shared" si="144"/>
        <v>0</v>
      </c>
      <c r="L117" s="69">
        <v>0</v>
      </c>
      <c r="M117" s="247">
        <f t="shared" si="145"/>
        <v>0</v>
      </c>
      <c r="N117" s="69">
        <v>0</v>
      </c>
      <c r="O117" s="247">
        <f t="shared" si="146"/>
        <v>0</v>
      </c>
      <c r="P117" s="69">
        <v>0</v>
      </c>
      <c r="Q117" s="247">
        <f t="shared" si="147"/>
        <v>0</v>
      </c>
      <c r="R117" s="69">
        <v>0</v>
      </c>
      <c r="S117" s="247">
        <f t="shared" si="148"/>
        <v>0</v>
      </c>
      <c r="T117" s="248">
        <f t="shared" si="149"/>
        <v>0</v>
      </c>
      <c r="U117" s="68">
        <v>0</v>
      </c>
      <c r="V117" s="247">
        <f t="shared" si="150"/>
        <v>0</v>
      </c>
      <c r="W117" s="69">
        <v>0</v>
      </c>
      <c r="X117" s="247">
        <f t="shared" si="151"/>
        <v>0</v>
      </c>
      <c r="Y117" s="248">
        <f t="shared" si="152"/>
        <v>0</v>
      </c>
      <c r="Z117" s="68">
        <v>0</v>
      </c>
      <c r="AA117" s="247">
        <f t="shared" si="153"/>
        <v>0</v>
      </c>
      <c r="AB117" s="69">
        <v>0</v>
      </c>
      <c r="AC117" s="247">
        <f t="shared" si="154"/>
        <v>0</v>
      </c>
      <c r="AD117" s="246">
        <f t="shared" si="155"/>
        <v>0</v>
      </c>
      <c r="AE117" s="200">
        <f t="shared" si="156"/>
        <v>0</v>
      </c>
      <c r="AF117" s="247">
        <f t="shared" si="157"/>
        <v>0</v>
      </c>
      <c r="AG117" s="248">
        <f t="shared" si="158"/>
        <v>0</v>
      </c>
      <c r="AH117" s="76"/>
    </row>
    <row r="118" spans="1:34" s="52" customFormat="1" x14ac:dyDescent="0.2">
      <c r="A118" s="223"/>
      <c r="B118" s="224"/>
      <c r="C118" s="225">
        <v>0</v>
      </c>
      <c r="D118" s="68">
        <v>0</v>
      </c>
      <c r="E118" s="246">
        <f t="shared" si="141"/>
        <v>0</v>
      </c>
      <c r="F118" s="69">
        <v>0</v>
      </c>
      <c r="G118" s="247">
        <f t="shared" si="142"/>
        <v>0</v>
      </c>
      <c r="H118" s="69">
        <v>0</v>
      </c>
      <c r="I118" s="247">
        <f t="shared" si="143"/>
        <v>0</v>
      </c>
      <c r="J118" s="69">
        <v>0</v>
      </c>
      <c r="K118" s="247">
        <f t="shared" si="144"/>
        <v>0</v>
      </c>
      <c r="L118" s="69">
        <v>0</v>
      </c>
      <c r="M118" s="247">
        <f t="shared" si="145"/>
        <v>0</v>
      </c>
      <c r="N118" s="69">
        <v>0</v>
      </c>
      <c r="O118" s="247">
        <f t="shared" si="146"/>
        <v>0</v>
      </c>
      <c r="P118" s="69">
        <v>0</v>
      </c>
      <c r="Q118" s="247">
        <f t="shared" si="147"/>
        <v>0</v>
      </c>
      <c r="R118" s="69">
        <v>0</v>
      </c>
      <c r="S118" s="247">
        <f t="shared" si="148"/>
        <v>0</v>
      </c>
      <c r="T118" s="248">
        <f t="shared" si="149"/>
        <v>0</v>
      </c>
      <c r="U118" s="68">
        <v>0</v>
      </c>
      <c r="V118" s="247">
        <f t="shared" si="150"/>
        <v>0</v>
      </c>
      <c r="W118" s="69">
        <v>0</v>
      </c>
      <c r="X118" s="247">
        <f t="shared" si="151"/>
        <v>0</v>
      </c>
      <c r="Y118" s="248">
        <f t="shared" si="152"/>
        <v>0</v>
      </c>
      <c r="Z118" s="68">
        <v>0</v>
      </c>
      <c r="AA118" s="247">
        <f t="shared" si="153"/>
        <v>0</v>
      </c>
      <c r="AB118" s="69">
        <v>0</v>
      </c>
      <c r="AC118" s="247">
        <f t="shared" si="154"/>
        <v>0</v>
      </c>
      <c r="AD118" s="246">
        <f t="shared" si="155"/>
        <v>0</v>
      </c>
      <c r="AE118" s="200">
        <f t="shared" si="156"/>
        <v>0</v>
      </c>
      <c r="AF118" s="247">
        <f t="shared" si="157"/>
        <v>0</v>
      </c>
      <c r="AG118" s="248">
        <f t="shared" si="158"/>
        <v>0</v>
      </c>
      <c r="AH118" s="76"/>
    </row>
    <row r="119" spans="1:34" s="52" customFormat="1" x14ac:dyDescent="0.2">
      <c r="A119" s="223"/>
      <c r="B119" s="224"/>
      <c r="C119" s="225">
        <v>0</v>
      </c>
      <c r="D119" s="68">
        <v>0</v>
      </c>
      <c r="E119" s="246">
        <f t="shared" si="141"/>
        <v>0</v>
      </c>
      <c r="F119" s="69">
        <v>0</v>
      </c>
      <c r="G119" s="247">
        <f t="shared" si="142"/>
        <v>0</v>
      </c>
      <c r="H119" s="69">
        <v>0</v>
      </c>
      <c r="I119" s="247">
        <f t="shared" si="143"/>
        <v>0</v>
      </c>
      <c r="J119" s="69">
        <v>0</v>
      </c>
      <c r="K119" s="247">
        <f t="shared" si="144"/>
        <v>0</v>
      </c>
      <c r="L119" s="69">
        <v>0</v>
      </c>
      <c r="M119" s="247">
        <f t="shared" si="145"/>
        <v>0</v>
      </c>
      <c r="N119" s="69">
        <v>0</v>
      </c>
      <c r="O119" s="247">
        <f t="shared" si="146"/>
        <v>0</v>
      </c>
      <c r="P119" s="69">
        <v>0</v>
      </c>
      <c r="Q119" s="247">
        <f t="shared" si="147"/>
        <v>0</v>
      </c>
      <c r="R119" s="69">
        <v>0</v>
      </c>
      <c r="S119" s="247">
        <f t="shared" si="148"/>
        <v>0</v>
      </c>
      <c r="T119" s="248">
        <f t="shared" si="149"/>
        <v>0</v>
      </c>
      <c r="U119" s="68">
        <v>0</v>
      </c>
      <c r="V119" s="247">
        <f t="shared" si="150"/>
        <v>0</v>
      </c>
      <c r="W119" s="69">
        <v>0</v>
      </c>
      <c r="X119" s="247">
        <f t="shared" si="151"/>
        <v>0</v>
      </c>
      <c r="Y119" s="248">
        <f t="shared" si="152"/>
        <v>0</v>
      </c>
      <c r="Z119" s="68">
        <v>0</v>
      </c>
      <c r="AA119" s="247">
        <f t="shared" si="153"/>
        <v>0</v>
      </c>
      <c r="AB119" s="69">
        <v>0</v>
      </c>
      <c r="AC119" s="247">
        <f t="shared" si="154"/>
        <v>0</v>
      </c>
      <c r="AD119" s="246">
        <f t="shared" si="155"/>
        <v>0</v>
      </c>
      <c r="AE119" s="200">
        <f t="shared" si="156"/>
        <v>0</v>
      </c>
      <c r="AF119" s="247">
        <f t="shared" si="157"/>
        <v>0</v>
      </c>
      <c r="AG119" s="248">
        <f t="shared" si="158"/>
        <v>0</v>
      </c>
      <c r="AH119" s="76"/>
    </row>
    <row r="120" spans="1:34" s="52" customFormat="1" x14ac:dyDescent="0.2">
      <c r="A120" s="223"/>
      <c r="B120" s="224"/>
      <c r="C120" s="225">
        <v>0</v>
      </c>
      <c r="D120" s="68">
        <v>0</v>
      </c>
      <c r="E120" s="246">
        <f t="shared" si="141"/>
        <v>0</v>
      </c>
      <c r="F120" s="69">
        <v>0</v>
      </c>
      <c r="G120" s="247">
        <f t="shared" si="142"/>
        <v>0</v>
      </c>
      <c r="H120" s="69">
        <v>0</v>
      </c>
      <c r="I120" s="247">
        <f t="shared" si="143"/>
        <v>0</v>
      </c>
      <c r="J120" s="69">
        <v>0</v>
      </c>
      <c r="K120" s="247">
        <f t="shared" si="144"/>
        <v>0</v>
      </c>
      <c r="L120" s="69">
        <v>0</v>
      </c>
      <c r="M120" s="247">
        <f t="shared" si="145"/>
        <v>0</v>
      </c>
      <c r="N120" s="69">
        <v>0</v>
      </c>
      <c r="O120" s="247">
        <f t="shared" si="146"/>
        <v>0</v>
      </c>
      <c r="P120" s="69">
        <v>0</v>
      </c>
      <c r="Q120" s="247">
        <f t="shared" si="147"/>
        <v>0</v>
      </c>
      <c r="R120" s="69">
        <v>0</v>
      </c>
      <c r="S120" s="247">
        <f t="shared" si="148"/>
        <v>0</v>
      </c>
      <c r="T120" s="248">
        <f t="shared" si="149"/>
        <v>0</v>
      </c>
      <c r="U120" s="68">
        <v>0</v>
      </c>
      <c r="V120" s="247">
        <f t="shared" si="150"/>
        <v>0</v>
      </c>
      <c r="W120" s="69">
        <v>0</v>
      </c>
      <c r="X120" s="247">
        <f t="shared" si="151"/>
        <v>0</v>
      </c>
      <c r="Y120" s="248">
        <f t="shared" si="152"/>
        <v>0</v>
      </c>
      <c r="Z120" s="68">
        <v>0</v>
      </c>
      <c r="AA120" s="247">
        <f t="shared" si="153"/>
        <v>0</v>
      </c>
      <c r="AB120" s="69">
        <v>0</v>
      </c>
      <c r="AC120" s="247">
        <f t="shared" si="154"/>
        <v>0</v>
      </c>
      <c r="AD120" s="246">
        <f t="shared" si="155"/>
        <v>0</v>
      </c>
      <c r="AE120" s="200">
        <f t="shared" si="156"/>
        <v>0</v>
      </c>
      <c r="AF120" s="247">
        <f t="shared" si="157"/>
        <v>0</v>
      </c>
      <c r="AG120" s="248">
        <f t="shared" si="158"/>
        <v>0</v>
      </c>
      <c r="AH120" s="76"/>
    </row>
    <row r="121" spans="1:34" s="52" customFormat="1" x14ac:dyDescent="0.2">
      <c r="A121" s="223"/>
      <c r="B121" s="224"/>
      <c r="C121" s="225">
        <v>0</v>
      </c>
      <c r="D121" s="68">
        <v>0</v>
      </c>
      <c r="E121" s="246">
        <f t="shared" si="141"/>
        <v>0</v>
      </c>
      <c r="F121" s="69">
        <v>0</v>
      </c>
      <c r="G121" s="247">
        <f t="shared" si="142"/>
        <v>0</v>
      </c>
      <c r="H121" s="69">
        <v>0</v>
      </c>
      <c r="I121" s="247">
        <f t="shared" si="143"/>
        <v>0</v>
      </c>
      <c r="J121" s="69">
        <v>0</v>
      </c>
      <c r="K121" s="247">
        <f t="shared" si="144"/>
        <v>0</v>
      </c>
      <c r="L121" s="69">
        <v>0</v>
      </c>
      <c r="M121" s="247">
        <f t="shared" si="145"/>
        <v>0</v>
      </c>
      <c r="N121" s="69">
        <v>0</v>
      </c>
      <c r="O121" s="247">
        <f t="shared" si="146"/>
        <v>0</v>
      </c>
      <c r="P121" s="69">
        <v>0</v>
      </c>
      <c r="Q121" s="247">
        <f t="shared" si="147"/>
        <v>0</v>
      </c>
      <c r="R121" s="69">
        <v>0</v>
      </c>
      <c r="S121" s="247">
        <f t="shared" si="148"/>
        <v>0</v>
      </c>
      <c r="T121" s="248">
        <f t="shared" si="149"/>
        <v>0</v>
      </c>
      <c r="U121" s="68">
        <v>0</v>
      </c>
      <c r="V121" s="247">
        <f t="shared" si="150"/>
        <v>0</v>
      </c>
      <c r="W121" s="69">
        <v>0</v>
      </c>
      <c r="X121" s="247">
        <f t="shared" si="151"/>
        <v>0</v>
      </c>
      <c r="Y121" s="248">
        <f t="shared" si="152"/>
        <v>0</v>
      </c>
      <c r="Z121" s="68">
        <v>0</v>
      </c>
      <c r="AA121" s="247">
        <f t="shared" si="153"/>
        <v>0</v>
      </c>
      <c r="AB121" s="69">
        <v>0</v>
      </c>
      <c r="AC121" s="247">
        <f t="shared" si="154"/>
        <v>0</v>
      </c>
      <c r="AD121" s="246">
        <f t="shared" si="155"/>
        <v>0</v>
      </c>
      <c r="AE121" s="200">
        <f t="shared" si="156"/>
        <v>0</v>
      </c>
      <c r="AF121" s="247">
        <f t="shared" si="157"/>
        <v>0</v>
      </c>
      <c r="AG121" s="248">
        <f t="shared" si="158"/>
        <v>0</v>
      </c>
      <c r="AH121" s="76"/>
    </row>
    <row r="122" spans="1:34" s="50" customFormat="1" ht="15" customHeight="1" x14ac:dyDescent="0.2">
      <c r="A122" s="227" t="s">
        <v>17</v>
      </c>
      <c r="B122" s="228"/>
      <c r="C122" s="228"/>
      <c r="D122" s="189"/>
      <c r="E122" s="204">
        <f t="shared" ref="E122:AG122" si="159">SUM(E107:E121)</f>
        <v>0</v>
      </c>
      <c r="F122" s="294"/>
      <c r="G122" s="206">
        <f t="shared" si="159"/>
        <v>0</v>
      </c>
      <c r="H122" s="294"/>
      <c r="I122" s="206">
        <f t="shared" ref="I122:K122" si="160">SUM(I107:I121)</f>
        <v>0</v>
      </c>
      <c r="J122" s="294"/>
      <c r="K122" s="206">
        <f t="shared" si="160"/>
        <v>0</v>
      </c>
      <c r="L122" s="294"/>
      <c r="M122" s="206">
        <f t="shared" ref="M122:O122" si="161">SUM(M107:M121)</f>
        <v>11250</v>
      </c>
      <c r="N122" s="294"/>
      <c r="O122" s="206">
        <f t="shared" si="161"/>
        <v>22500</v>
      </c>
      <c r="P122" s="294"/>
      <c r="Q122" s="206">
        <f t="shared" ref="Q122:S122" si="162">SUM(Q107:Q121)</f>
        <v>11250</v>
      </c>
      <c r="R122" s="294"/>
      <c r="S122" s="206">
        <f t="shared" si="162"/>
        <v>22500</v>
      </c>
      <c r="T122" s="208">
        <f t="shared" si="159"/>
        <v>67500</v>
      </c>
      <c r="U122" s="189"/>
      <c r="V122" s="206">
        <f t="shared" si="159"/>
        <v>46350</v>
      </c>
      <c r="W122" s="294"/>
      <c r="X122" s="206">
        <f t="shared" si="159"/>
        <v>92700</v>
      </c>
      <c r="Y122" s="208">
        <f t="shared" si="159"/>
        <v>139050</v>
      </c>
      <c r="Z122" s="189"/>
      <c r="AA122" s="206">
        <f t="shared" si="159"/>
        <v>47740.5</v>
      </c>
      <c r="AB122" s="294"/>
      <c r="AC122" s="206">
        <f t="shared" si="159"/>
        <v>95481</v>
      </c>
      <c r="AD122" s="204">
        <f t="shared" si="159"/>
        <v>143221.5</v>
      </c>
      <c r="AE122" s="207">
        <f t="shared" si="159"/>
        <v>116590.5</v>
      </c>
      <c r="AF122" s="206">
        <f t="shared" si="159"/>
        <v>233181</v>
      </c>
      <c r="AG122" s="208">
        <f t="shared" si="159"/>
        <v>349771.5</v>
      </c>
      <c r="AH122" s="290"/>
    </row>
    <row r="123" spans="1:34" s="52" customFormat="1" x14ac:dyDescent="0.2">
      <c r="A123" s="229"/>
      <c r="B123" s="230"/>
      <c r="C123" s="230"/>
      <c r="D123" s="192"/>
      <c r="E123" s="249"/>
      <c r="F123" s="297"/>
      <c r="G123" s="250"/>
      <c r="H123" s="297"/>
      <c r="I123" s="250"/>
      <c r="J123" s="297"/>
      <c r="K123" s="250"/>
      <c r="L123" s="297"/>
      <c r="M123" s="250"/>
      <c r="N123" s="297"/>
      <c r="O123" s="250"/>
      <c r="P123" s="297"/>
      <c r="Q123" s="250"/>
      <c r="R123" s="297"/>
      <c r="S123" s="250"/>
      <c r="T123" s="251"/>
      <c r="U123" s="192"/>
      <c r="V123" s="249"/>
      <c r="W123" s="300"/>
      <c r="X123" s="249"/>
      <c r="Y123" s="251"/>
      <c r="Z123" s="192"/>
      <c r="AA123" s="249"/>
      <c r="AB123" s="300"/>
      <c r="AC123" s="249"/>
      <c r="AD123" s="251"/>
      <c r="AE123" s="252"/>
      <c r="AF123" s="249"/>
      <c r="AG123" s="253"/>
      <c r="AH123" s="293"/>
    </row>
    <row r="124" spans="1:34" s="52" customFormat="1" ht="17" x14ac:dyDescent="0.2">
      <c r="A124" s="215" t="s">
        <v>192</v>
      </c>
      <c r="B124" s="236"/>
      <c r="C124" s="236"/>
      <c r="D124" s="191"/>
      <c r="E124" s="238"/>
      <c r="F124" s="296"/>
      <c r="G124" s="239"/>
      <c r="H124" s="296"/>
      <c r="I124" s="239"/>
      <c r="J124" s="296"/>
      <c r="K124" s="239"/>
      <c r="L124" s="296"/>
      <c r="M124" s="239"/>
      <c r="N124" s="296"/>
      <c r="O124" s="239"/>
      <c r="P124" s="296"/>
      <c r="Q124" s="239"/>
      <c r="R124" s="296"/>
      <c r="S124" s="239"/>
      <c r="T124" s="240"/>
      <c r="U124" s="191"/>
      <c r="V124" s="238"/>
      <c r="W124" s="299"/>
      <c r="X124" s="238"/>
      <c r="Y124" s="240"/>
      <c r="Z124" s="191"/>
      <c r="AA124" s="238"/>
      <c r="AB124" s="299"/>
      <c r="AC124" s="238"/>
      <c r="AD124" s="240"/>
      <c r="AE124" s="241"/>
      <c r="AF124" s="238"/>
      <c r="AG124" s="242"/>
      <c r="AH124" s="292"/>
    </row>
    <row r="125" spans="1:34" s="52" customFormat="1" ht="17" x14ac:dyDescent="0.2">
      <c r="A125" s="223" t="s">
        <v>190</v>
      </c>
      <c r="B125" s="224"/>
      <c r="C125" s="225">
        <v>0</v>
      </c>
      <c r="D125" s="68">
        <v>0</v>
      </c>
      <c r="E125" s="246">
        <f t="shared" ref="E125:E139" si="163">$C125*D125</f>
        <v>0</v>
      </c>
      <c r="F125" s="69">
        <v>0</v>
      </c>
      <c r="G125" s="247">
        <f t="shared" ref="G125:G139" si="164">$C125*F125</f>
        <v>0</v>
      </c>
      <c r="H125" s="69">
        <v>0</v>
      </c>
      <c r="I125" s="247">
        <f t="shared" ref="I125:I139" si="165">$C125*H125</f>
        <v>0</v>
      </c>
      <c r="J125" s="69">
        <v>0</v>
      </c>
      <c r="K125" s="247">
        <f t="shared" ref="K125:K139" si="166">$C125*J125</f>
        <v>0</v>
      </c>
      <c r="L125" s="130">
        <v>0</v>
      </c>
      <c r="M125" s="247">
        <f t="shared" ref="M125:M139" si="167">$C125*L125</f>
        <v>0</v>
      </c>
      <c r="N125" s="130">
        <v>0</v>
      </c>
      <c r="O125" s="247">
        <f t="shared" ref="O125:O139" si="168">$C125*N125</f>
        <v>0</v>
      </c>
      <c r="P125" s="130">
        <v>0</v>
      </c>
      <c r="Q125" s="247">
        <f>$C125*P125</f>
        <v>0</v>
      </c>
      <c r="R125" s="130">
        <v>0</v>
      </c>
      <c r="S125" s="247">
        <f t="shared" ref="S125:S139" si="169">$C125*R125</f>
        <v>0</v>
      </c>
      <c r="T125" s="248">
        <f t="shared" ref="T125:T139" si="170">SUM(E125,G125,I125,K125,M125,O125,Q125,S125)</f>
        <v>0</v>
      </c>
      <c r="U125" s="68">
        <v>0</v>
      </c>
      <c r="V125" s="247">
        <f t="shared" ref="V125:V139" si="171">$C125*U125*B$8</f>
        <v>0</v>
      </c>
      <c r="W125" s="69">
        <v>0</v>
      </c>
      <c r="X125" s="247">
        <f t="shared" ref="X125:X139" si="172">$C125*W125*B$8</f>
        <v>0</v>
      </c>
      <c r="Y125" s="248">
        <f t="shared" ref="Y125:Y139" si="173">SUM(V125,X125)</f>
        <v>0</v>
      </c>
      <c r="Z125" s="68">
        <v>0</v>
      </c>
      <c r="AA125" s="247">
        <f t="shared" ref="AA125:AA139" si="174">$C125*Z125*C$8</f>
        <v>0</v>
      </c>
      <c r="AB125" s="69">
        <v>0</v>
      </c>
      <c r="AC125" s="247">
        <f t="shared" ref="AC125:AC139" si="175">$C125*AB125*C$8</f>
        <v>0</v>
      </c>
      <c r="AD125" s="246">
        <f t="shared" ref="AD125:AD139" si="176">SUM(AA125,AC125)</f>
        <v>0</v>
      </c>
      <c r="AE125" s="200">
        <f t="shared" ref="AE125:AE139" si="177">SUM(E125,I125,M125,Q125,V125,AA125)</f>
        <v>0</v>
      </c>
      <c r="AF125" s="247">
        <f t="shared" ref="AF125:AF139" si="178">SUM(G125,K125,O125,S125,X125,AC125)</f>
        <v>0</v>
      </c>
      <c r="AG125" s="248">
        <f t="shared" ref="AG125:AG139" si="179">SUM(T125,Y125,AD125)</f>
        <v>0</v>
      </c>
      <c r="AH125" s="76" t="s">
        <v>193</v>
      </c>
    </row>
    <row r="126" spans="1:34" s="52" customFormat="1" x14ac:dyDescent="0.2">
      <c r="A126" s="223"/>
      <c r="B126" s="224"/>
      <c r="C126" s="225">
        <v>0</v>
      </c>
      <c r="D126" s="68">
        <v>0</v>
      </c>
      <c r="E126" s="246">
        <f t="shared" si="163"/>
        <v>0</v>
      </c>
      <c r="F126" s="69">
        <v>0</v>
      </c>
      <c r="G126" s="247">
        <f t="shared" si="164"/>
        <v>0</v>
      </c>
      <c r="H126" s="69">
        <v>0</v>
      </c>
      <c r="I126" s="247">
        <f t="shared" si="165"/>
        <v>0</v>
      </c>
      <c r="J126" s="69">
        <v>0</v>
      </c>
      <c r="K126" s="247">
        <f t="shared" si="166"/>
        <v>0</v>
      </c>
      <c r="L126" s="130">
        <v>0</v>
      </c>
      <c r="M126" s="247">
        <f t="shared" si="167"/>
        <v>0</v>
      </c>
      <c r="N126" s="69">
        <v>0</v>
      </c>
      <c r="O126" s="247">
        <f t="shared" si="168"/>
        <v>0</v>
      </c>
      <c r="P126" s="69">
        <v>0</v>
      </c>
      <c r="Q126" s="247">
        <f t="shared" ref="Q126:Q139" si="180">$C126*P126</f>
        <v>0</v>
      </c>
      <c r="R126" s="130">
        <v>0</v>
      </c>
      <c r="S126" s="247">
        <f t="shared" si="169"/>
        <v>0</v>
      </c>
      <c r="T126" s="248">
        <f t="shared" si="170"/>
        <v>0</v>
      </c>
      <c r="U126" s="68">
        <v>0</v>
      </c>
      <c r="V126" s="247">
        <f t="shared" si="171"/>
        <v>0</v>
      </c>
      <c r="W126" s="69">
        <v>0</v>
      </c>
      <c r="X126" s="247">
        <f t="shared" si="172"/>
        <v>0</v>
      </c>
      <c r="Y126" s="248">
        <f t="shared" si="173"/>
        <v>0</v>
      </c>
      <c r="Z126" s="68">
        <v>0</v>
      </c>
      <c r="AA126" s="247">
        <f t="shared" si="174"/>
        <v>0</v>
      </c>
      <c r="AB126" s="69">
        <v>0</v>
      </c>
      <c r="AC126" s="247">
        <f t="shared" si="175"/>
        <v>0</v>
      </c>
      <c r="AD126" s="246">
        <f t="shared" si="176"/>
        <v>0</v>
      </c>
      <c r="AE126" s="200">
        <f t="shared" si="177"/>
        <v>0</v>
      </c>
      <c r="AF126" s="247">
        <f t="shared" si="178"/>
        <v>0</v>
      </c>
      <c r="AG126" s="248">
        <f t="shared" si="179"/>
        <v>0</v>
      </c>
      <c r="AH126" s="76"/>
    </row>
    <row r="127" spans="1:34" s="52" customFormat="1" x14ac:dyDescent="0.2">
      <c r="A127" s="223"/>
      <c r="B127" s="224"/>
      <c r="C127" s="225">
        <v>0</v>
      </c>
      <c r="D127" s="68">
        <v>0</v>
      </c>
      <c r="E127" s="246">
        <f t="shared" si="163"/>
        <v>0</v>
      </c>
      <c r="F127" s="69">
        <v>0</v>
      </c>
      <c r="G127" s="247">
        <f t="shared" si="164"/>
        <v>0</v>
      </c>
      <c r="H127" s="69">
        <v>0</v>
      </c>
      <c r="I127" s="247">
        <f t="shared" si="165"/>
        <v>0</v>
      </c>
      <c r="J127" s="69">
        <v>0</v>
      </c>
      <c r="K127" s="247">
        <f t="shared" si="166"/>
        <v>0</v>
      </c>
      <c r="L127" s="69">
        <v>0</v>
      </c>
      <c r="M127" s="247">
        <f t="shared" si="167"/>
        <v>0</v>
      </c>
      <c r="N127" s="69">
        <v>0</v>
      </c>
      <c r="O127" s="247">
        <f t="shared" si="168"/>
        <v>0</v>
      </c>
      <c r="P127" s="69">
        <v>0</v>
      </c>
      <c r="Q127" s="247">
        <f t="shared" si="180"/>
        <v>0</v>
      </c>
      <c r="R127" s="69">
        <v>0</v>
      </c>
      <c r="S127" s="247">
        <f t="shared" si="169"/>
        <v>0</v>
      </c>
      <c r="T127" s="248">
        <f t="shared" si="170"/>
        <v>0</v>
      </c>
      <c r="U127" s="68">
        <v>0</v>
      </c>
      <c r="V127" s="247">
        <f t="shared" si="171"/>
        <v>0</v>
      </c>
      <c r="W127" s="69">
        <v>0</v>
      </c>
      <c r="X127" s="247">
        <f t="shared" si="172"/>
        <v>0</v>
      </c>
      <c r="Y127" s="248">
        <f t="shared" si="173"/>
        <v>0</v>
      </c>
      <c r="Z127" s="68">
        <v>0</v>
      </c>
      <c r="AA127" s="247">
        <f t="shared" si="174"/>
        <v>0</v>
      </c>
      <c r="AB127" s="69">
        <v>0</v>
      </c>
      <c r="AC127" s="247">
        <f t="shared" si="175"/>
        <v>0</v>
      </c>
      <c r="AD127" s="246">
        <f t="shared" si="176"/>
        <v>0</v>
      </c>
      <c r="AE127" s="200">
        <f t="shared" si="177"/>
        <v>0</v>
      </c>
      <c r="AF127" s="247">
        <f t="shared" si="178"/>
        <v>0</v>
      </c>
      <c r="AG127" s="248">
        <f t="shared" si="179"/>
        <v>0</v>
      </c>
      <c r="AH127" s="76"/>
    </row>
    <row r="128" spans="1:34" s="52" customFormat="1" x14ac:dyDescent="0.2">
      <c r="A128" s="223"/>
      <c r="B128" s="224"/>
      <c r="C128" s="225">
        <v>0</v>
      </c>
      <c r="D128" s="68">
        <v>0</v>
      </c>
      <c r="E128" s="246">
        <f t="shared" si="163"/>
        <v>0</v>
      </c>
      <c r="F128" s="69">
        <v>0</v>
      </c>
      <c r="G128" s="247">
        <f t="shared" si="164"/>
        <v>0</v>
      </c>
      <c r="H128" s="69">
        <v>0</v>
      </c>
      <c r="I128" s="247">
        <f t="shared" si="165"/>
        <v>0</v>
      </c>
      <c r="J128" s="69">
        <v>0</v>
      </c>
      <c r="K128" s="247">
        <f t="shared" si="166"/>
        <v>0</v>
      </c>
      <c r="L128" s="69">
        <v>0</v>
      </c>
      <c r="M128" s="247">
        <f t="shared" si="167"/>
        <v>0</v>
      </c>
      <c r="N128" s="69">
        <v>0</v>
      </c>
      <c r="O128" s="247">
        <f t="shared" si="168"/>
        <v>0</v>
      </c>
      <c r="P128" s="69">
        <v>0</v>
      </c>
      <c r="Q128" s="247">
        <f t="shared" si="180"/>
        <v>0</v>
      </c>
      <c r="R128" s="69">
        <v>0</v>
      </c>
      <c r="S128" s="247">
        <f t="shared" si="169"/>
        <v>0</v>
      </c>
      <c r="T128" s="248">
        <f t="shared" si="170"/>
        <v>0</v>
      </c>
      <c r="U128" s="68">
        <v>0</v>
      </c>
      <c r="V128" s="247">
        <f t="shared" si="171"/>
        <v>0</v>
      </c>
      <c r="W128" s="69">
        <v>0</v>
      </c>
      <c r="X128" s="247">
        <f t="shared" si="172"/>
        <v>0</v>
      </c>
      <c r="Y128" s="248">
        <f t="shared" si="173"/>
        <v>0</v>
      </c>
      <c r="Z128" s="68">
        <v>0</v>
      </c>
      <c r="AA128" s="247">
        <f t="shared" si="174"/>
        <v>0</v>
      </c>
      <c r="AB128" s="69">
        <v>0</v>
      </c>
      <c r="AC128" s="247">
        <f t="shared" si="175"/>
        <v>0</v>
      </c>
      <c r="AD128" s="246">
        <f t="shared" si="176"/>
        <v>0</v>
      </c>
      <c r="AE128" s="200">
        <f t="shared" si="177"/>
        <v>0</v>
      </c>
      <c r="AF128" s="247">
        <f t="shared" si="178"/>
        <v>0</v>
      </c>
      <c r="AG128" s="248">
        <f t="shared" si="179"/>
        <v>0</v>
      </c>
      <c r="AH128" s="76"/>
    </row>
    <row r="129" spans="1:34" s="52" customFormat="1" x14ac:dyDescent="0.2">
      <c r="A129" s="223"/>
      <c r="B129" s="224"/>
      <c r="C129" s="225">
        <v>0</v>
      </c>
      <c r="D129" s="68">
        <v>0</v>
      </c>
      <c r="E129" s="246">
        <f t="shared" si="163"/>
        <v>0</v>
      </c>
      <c r="F129" s="69">
        <v>0</v>
      </c>
      <c r="G129" s="247">
        <f t="shared" si="164"/>
        <v>0</v>
      </c>
      <c r="H129" s="69">
        <v>0</v>
      </c>
      <c r="I129" s="247">
        <f t="shared" si="165"/>
        <v>0</v>
      </c>
      <c r="J129" s="69">
        <v>0</v>
      </c>
      <c r="K129" s="247">
        <f t="shared" si="166"/>
        <v>0</v>
      </c>
      <c r="L129" s="69">
        <v>0</v>
      </c>
      <c r="M129" s="247">
        <f t="shared" si="167"/>
        <v>0</v>
      </c>
      <c r="N129" s="69">
        <v>0</v>
      </c>
      <c r="O129" s="247">
        <f t="shared" si="168"/>
        <v>0</v>
      </c>
      <c r="P129" s="69">
        <v>0</v>
      </c>
      <c r="Q129" s="247">
        <f t="shared" si="180"/>
        <v>0</v>
      </c>
      <c r="R129" s="69">
        <v>0</v>
      </c>
      <c r="S129" s="247">
        <f t="shared" si="169"/>
        <v>0</v>
      </c>
      <c r="T129" s="248">
        <f t="shared" si="170"/>
        <v>0</v>
      </c>
      <c r="U129" s="68">
        <v>0</v>
      </c>
      <c r="V129" s="247">
        <f t="shared" si="171"/>
        <v>0</v>
      </c>
      <c r="W129" s="69">
        <v>0</v>
      </c>
      <c r="X129" s="247">
        <f t="shared" si="172"/>
        <v>0</v>
      </c>
      <c r="Y129" s="248">
        <f t="shared" si="173"/>
        <v>0</v>
      </c>
      <c r="Z129" s="68">
        <v>0</v>
      </c>
      <c r="AA129" s="247">
        <f t="shared" si="174"/>
        <v>0</v>
      </c>
      <c r="AB129" s="69">
        <v>0</v>
      </c>
      <c r="AC129" s="247">
        <f t="shared" si="175"/>
        <v>0</v>
      </c>
      <c r="AD129" s="246">
        <f t="shared" si="176"/>
        <v>0</v>
      </c>
      <c r="AE129" s="200">
        <f t="shared" si="177"/>
        <v>0</v>
      </c>
      <c r="AF129" s="247">
        <f t="shared" si="178"/>
        <v>0</v>
      </c>
      <c r="AG129" s="248">
        <f t="shared" si="179"/>
        <v>0</v>
      </c>
      <c r="AH129" s="76"/>
    </row>
    <row r="130" spans="1:34" s="52" customFormat="1" x14ac:dyDescent="0.2">
      <c r="A130" s="223"/>
      <c r="B130" s="224"/>
      <c r="C130" s="225">
        <v>0</v>
      </c>
      <c r="D130" s="68">
        <v>0</v>
      </c>
      <c r="E130" s="246">
        <f t="shared" si="163"/>
        <v>0</v>
      </c>
      <c r="F130" s="69">
        <v>0</v>
      </c>
      <c r="G130" s="247">
        <f t="shared" si="164"/>
        <v>0</v>
      </c>
      <c r="H130" s="69">
        <v>0</v>
      </c>
      <c r="I130" s="247">
        <f t="shared" si="165"/>
        <v>0</v>
      </c>
      <c r="J130" s="69">
        <v>0</v>
      </c>
      <c r="K130" s="247">
        <f t="shared" si="166"/>
        <v>0</v>
      </c>
      <c r="L130" s="69">
        <v>0</v>
      </c>
      <c r="M130" s="247">
        <f t="shared" si="167"/>
        <v>0</v>
      </c>
      <c r="N130" s="69">
        <v>0</v>
      </c>
      <c r="O130" s="247">
        <f t="shared" si="168"/>
        <v>0</v>
      </c>
      <c r="P130" s="69">
        <v>0</v>
      </c>
      <c r="Q130" s="247">
        <f t="shared" si="180"/>
        <v>0</v>
      </c>
      <c r="R130" s="69">
        <v>0</v>
      </c>
      <c r="S130" s="247">
        <f t="shared" si="169"/>
        <v>0</v>
      </c>
      <c r="T130" s="248">
        <f t="shared" si="170"/>
        <v>0</v>
      </c>
      <c r="U130" s="68">
        <v>0</v>
      </c>
      <c r="V130" s="247">
        <f t="shared" si="171"/>
        <v>0</v>
      </c>
      <c r="W130" s="69">
        <v>0</v>
      </c>
      <c r="X130" s="247">
        <f t="shared" si="172"/>
        <v>0</v>
      </c>
      <c r="Y130" s="248">
        <f t="shared" si="173"/>
        <v>0</v>
      </c>
      <c r="Z130" s="68">
        <v>0</v>
      </c>
      <c r="AA130" s="247">
        <f t="shared" si="174"/>
        <v>0</v>
      </c>
      <c r="AB130" s="69">
        <v>0</v>
      </c>
      <c r="AC130" s="247">
        <f t="shared" si="175"/>
        <v>0</v>
      </c>
      <c r="AD130" s="246">
        <f t="shared" si="176"/>
        <v>0</v>
      </c>
      <c r="AE130" s="200">
        <f t="shared" si="177"/>
        <v>0</v>
      </c>
      <c r="AF130" s="247">
        <f t="shared" si="178"/>
        <v>0</v>
      </c>
      <c r="AG130" s="248">
        <f t="shared" si="179"/>
        <v>0</v>
      </c>
      <c r="AH130" s="76"/>
    </row>
    <row r="131" spans="1:34" s="52" customFormat="1" x14ac:dyDescent="0.2">
      <c r="A131" s="223"/>
      <c r="B131" s="224"/>
      <c r="C131" s="225">
        <v>0</v>
      </c>
      <c r="D131" s="68">
        <v>0</v>
      </c>
      <c r="E131" s="246">
        <f t="shared" si="163"/>
        <v>0</v>
      </c>
      <c r="F131" s="69">
        <v>0</v>
      </c>
      <c r="G131" s="247">
        <f t="shared" si="164"/>
        <v>0</v>
      </c>
      <c r="H131" s="69">
        <v>0</v>
      </c>
      <c r="I131" s="247">
        <f t="shared" si="165"/>
        <v>0</v>
      </c>
      <c r="J131" s="69">
        <v>0</v>
      </c>
      <c r="K131" s="247">
        <f t="shared" si="166"/>
        <v>0</v>
      </c>
      <c r="L131" s="69">
        <v>0</v>
      </c>
      <c r="M131" s="247">
        <f t="shared" si="167"/>
        <v>0</v>
      </c>
      <c r="N131" s="69">
        <v>0</v>
      </c>
      <c r="O131" s="247">
        <f t="shared" si="168"/>
        <v>0</v>
      </c>
      <c r="P131" s="69">
        <v>0</v>
      </c>
      <c r="Q131" s="247">
        <f t="shared" si="180"/>
        <v>0</v>
      </c>
      <c r="R131" s="69">
        <v>0</v>
      </c>
      <c r="S131" s="247">
        <f t="shared" si="169"/>
        <v>0</v>
      </c>
      <c r="T131" s="248">
        <f t="shared" si="170"/>
        <v>0</v>
      </c>
      <c r="U131" s="68">
        <v>0</v>
      </c>
      <c r="V131" s="247">
        <f t="shared" si="171"/>
        <v>0</v>
      </c>
      <c r="W131" s="69">
        <v>0</v>
      </c>
      <c r="X131" s="247">
        <f t="shared" si="172"/>
        <v>0</v>
      </c>
      <c r="Y131" s="248">
        <f t="shared" si="173"/>
        <v>0</v>
      </c>
      <c r="Z131" s="68">
        <v>0</v>
      </c>
      <c r="AA131" s="247">
        <f t="shared" si="174"/>
        <v>0</v>
      </c>
      <c r="AB131" s="69">
        <v>0</v>
      </c>
      <c r="AC131" s="247">
        <f t="shared" si="175"/>
        <v>0</v>
      </c>
      <c r="AD131" s="246">
        <f t="shared" si="176"/>
        <v>0</v>
      </c>
      <c r="AE131" s="200">
        <f t="shared" si="177"/>
        <v>0</v>
      </c>
      <c r="AF131" s="247">
        <f t="shared" si="178"/>
        <v>0</v>
      </c>
      <c r="AG131" s="248">
        <f t="shared" si="179"/>
        <v>0</v>
      </c>
      <c r="AH131" s="76"/>
    </row>
    <row r="132" spans="1:34" s="52" customFormat="1" x14ac:dyDescent="0.2">
      <c r="A132" s="223"/>
      <c r="B132" s="224"/>
      <c r="C132" s="225">
        <v>0</v>
      </c>
      <c r="D132" s="68">
        <v>0</v>
      </c>
      <c r="E132" s="246">
        <f t="shared" si="163"/>
        <v>0</v>
      </c>
      <c r="F132" s="69">
        <v>0</v>
      </c>
      <c r="G132" s="247">
        <f t="shared" si="164"/>
        <v>0</v>
      </c>
      <c r="H132" s="69">
        <v>0</v>
      </c>
      <c r="I132" s="247">
        <f t="shared" si="165"/>
        <v>0</v>
      </c>
      <c r="J132" s="69">
        <v>0</v>
      </c>
      <c r="K132" s="247">
        <f t="shared" si="166"/>
        <v>0</v>
      </c>
      <c r="L132" s="69">
        <v>0</v>
      </c>
      <c r="M132" s="247">
        <f t="shared" si="167"/>
        <v>0</v>
      </c>
      <c r="N132" s="69">
        <v>0</v>
      </c>
      <c r="O132" s="247">
        <f t="shared" si="168"/>
        <v>0</v>
      </c>
      <c r="P132" s="69">
        <v>0</v>
      </c>
      <c r="Q132" s="247">
        <f t="shared" si="180"/>
        <v>0</v>
      </c>
      <c r="R132" s="69">
        <v>0</v>
      </c>
      <c r="S132" s="247">
        <f t="shared" si="169"/>
        <v>0</v>
      </c>
      <c r="T132" s="248">
        <f t="shared" si="170"/>
        <v>0</v>
      </c>
      <c r="U132" s="68">
        <v>0</v>
      </c>
      <c r="V132" s="247">
        <f t="shared" si="171"/>
        <v>0</v>
      </c>
      <c r="W132" s="69">
        <v>0</v>
      </c>
      <c r="X132" s="247">
        <f t="shared" si="172"/>
        <v>0</v>
      </c>
      <c r="Y132" s="248">
        <f t="shared" si="173"/>
        <v>0</v>
      </c>
      <c r="Z132" s="68">
        <v>0</v>
      </c>
      <c r="AA132" s="247">
        <f t="shared" si="174"/>
        <v>0</v>
      </c>
      <c r="AB132" s="69">
        <v>0</v>
      </c>
      <c r="AC132" s="247">
        <f t="shared" si="175"/>
        <v>0</v>
      </c>
      <c r="AD132" s="246">
        <f t="shared" si="176"/>
        <v>0</v>
      </c>
      <c r="AE132" s="200">
        <f t="shared" si="177"/>
        <v>0</v>
      </c>
      <c r="AF132" s="247">
        <f t="shared" si="178"/>
        <v>0</v>
      </c>
      <c r="AG132" s="248">
        <f t="shared" si="179"/>
        <v>0</v>
      </c>
      <c r="AH132" s="76"/>
    </row>
    <row r="133" spans="1:34" s="52" customFormat="1" x14ac:dyDescent="0.2">
      <c r="A133" s="223"/>
      <c r="B133" s="224"/>
      <c r="C133" s="225">
        <v>0</v>
      </c>
      <c r="D133" s="68">
        <v>0</v>
      </c>
      <c r="E133" s="246">
        <f t="shared" si="163"/>
        <v>0</v>
      </c>
      <c r="F133" s="69">
        <v>0</v>
      </c>
      <c r="G133" s="247">
        <f t="shared" si="164"/>
        <v>0</v>
      </c>
      <c r="H133" s="69">
        <v>0</v>
      </c>
      <c r="I133" s="247">
        <f t="shared" si="165"/>
        <v>0</v>
      </c>
      <c r="J133" s="69">
        <v>0</v>
      </c>
      <c r="K133" s="247">
        <f t="shared" si="166"/>
        <v>0</v>
      </c>
      <c r="L133" s="69">
        <v>0</v>
      </c>
      <c r="M133" s="247">
        <f t="shared" si="167"/>
        <v>0</v>
      </c>
      <c r="N133" s="69">
        <v>0</v>
      </c>
      <c r="O133" s="247">
        <f t="shared" si="168"/>
        <v>0</v>
      </c>
      <c r="P133" s="69">
        <v>0</v>
      </c>
      <c r="Q133" s="247">
        <f t="shared" si="180"/>
        <v>0</v>
      </c>
      <c r="R133" s="69">
        <v>0</v>
      </c>
      <c r="S133" s="247">
        <f t="shared" si="169"/>
        <v>0</v>
      </c>
      <c r="T133" s="248">
        <f t="shared" si="170"/>
        <v>0</v>
      </c>
      <c r="U133" s="68">
        <v>0</v>
      </c>
      <c r="V133" s="247">
        <f t="shared" si="171"/>
        <v>0</v>
      </c>
      <c r="W133" s="69">
        <v>0</v>
      </c>
      <c r="X133" s="247">
        <f t="shared" si="172"/>
        <v>0</v>
      </c>
      <c r="Y133" s="248">
        <f t="shared" si="173"/>
        <v>0</v>
      </c>
      <c r="Z133" s="68">
        <v>0</v>
      </c>
      <c r="AA133" s="247">
        <f t="shared" si="174"/>
        <v>0</v>
      </c>
      <c r="AB133" s="69">
        <v>0</v>
      </c>
      <c r="AC133" s="247">
        <f t="shared" si="175"/>
        <v>0</v>
      </c>
      <c r="AD133" s="246">
        <f t="shared" si="176"/>
        <v>0</v>
      </c>
      <c r="AE133" s="200">
        <f t="shared" si="177"/>
        <v>0</v>
      </c>
      <c r="AF133" s="247">
        <f t="shared" si="178"/>
        <v>0</v>
      </c>
      <c r="AG133" s="248">
        <f t="shared" si="179"/>
        <v>0</v>
      </c>
      <c r="AH133" s="76"/>
    </row>
    <row r="134" spans="1:34" s="52" customFormat="1" x14ac:dyDescent="0.2">
      <c r="A134" s="223"/>
      <c r="B134" s="224"/>
      <c r="C134" s="225">
        <v>0</v>
      </c>
      <c r="D134" s="68">
        <v>0</v>
      </c>
      <c r="E134" s="246">
        <f t="shared" si="163"/>
        <v>0</v>
      </c>
      <c r="F134" s="69">
        <v>0</v>
      </c>
      <c r="G134" s="247">
        <f t="shared" si="164"/>
        <v>0</v>
      </c>
      <c r="H134" s="69">
        <v>0</v>
      </c>
      <c r="I134" s="247">
        <f t="shared" si="165"/>
        <v>0</v>
      </c>
      <c r="J134" s="69">
        <v>0</v>
      </c>
      <c r="K134" s="247">
        <f t="shared" si="166"/>
        <v>0</v>
      </c>
      <c r="L134" s="69">
        <v>0</v>
      </c>
      <c r="M134" s="247">
        <f t="shared" si="167"/>
        <v>0</v>
      </c>
      <c r="N134" s="69">
        <v>0</v>
      </c>
      <c r="O134" s="247">
        <f t="shared" si="168"/>
        <v>0</v>
      </c>
      <c r="P134" s="69">
        <v>0</v>
      </c>
      <c r="Q134" s="247">
        <f t="shared" si="180"/>
        <v>0</v>
      </c>
      <c r="R134" s="69">
        <v>0</v>
      </c>
      <c r="S134" s="247">
        <f t="shared" si="169"/>
        <v>0</v>
      </c>
      <c r="T134" s="248">
        <f t="shared" si="170"/>
        <v>0</v>
      </c>
      <c r="U134" s="68">
        <v>0</v>
      </c>
      <c r="V134" s="247">
        <f t="shared" si="171"/>
        <v>0</v>
      </c>
      <c r="W134" s="69">
        <v>0</v>
      </c>
      <c r="X134" s="247">
        <f t="shared" si="172"/>
        <v>0</v>
      </c>
      <c r="Y134" s="248">
        <f t="shared" si="173"/>
        <v>0</v>
      </c>
      <c r="Z134" s="68">
        <v>0</v>
      </c>
      <c r="AA134" s="247">
        <f t="shared" si="174"/>
        <v>0</v>
      </c>
      <c r="AB134" s="69">
        <v>0</v>
      </c>
      <c r="AC134" s="247">
        <f t="shared" si="175"/>
        <v>0</v>
      </c>
      <c r="AD134" s="246">
        <f t="shared" si="176"/>
        <v>0</v>
      </c>
      <c r="AE134" s="200">
        <f t="shared" si="177"/>
        <v>0</v>
      </c>
      <c r="AF134" s="247">
        <f t="shared" si="178"/>
        <v>0</v>
      </c>
      <c r="AG134" s="248">
        <f t="shared" si="179"/>
        <v>0</v>
      </c>
      <c r="AH134" s="76"/>
    </row>
    <row r="135" spans="1:34" s="52" customFormat="1" x14ac:dyDescent="0.2">
      <c r="A135" s="223"/>
      <c r="B135" s="224"/>
      <c r="C135" s="225">
        <v>0</v>
      </c>
      <c r="D135" s="68">
        <v>0</v>
      </c>
      <c r="E135" s="246">
        <f t="shared" si="163"/>
        <v>0</v>
      </c>
      <c r="F135" s="69">
        <v>0</v>
      </c>
      <c r="G135" s="247">
        <f t="shared" si="164"/>
        <v>0</v>
      </c>
      <c r="H135" s="69">
        <v>0</v>
      </c>
      <c r="I135" s="247">
        <f t="shared" si="165"/>
        <v>0</v>
      </c>
      <c r="J135" s="69">
        <v>0</v>
      </c>
      <c r="K135" s="247">
        <f t="shared" si="166"/>
        <v>0</v>
      </c>
      <c r="L135" s="69">
        <v>0</v>
      </c>
      <c r="M135" s="247">
        <f t="shared" si="167"/>
        <v>0</v>
      </c>
      <c r="N135" s="69">
        <v>0</v>
      </c>
      <c r="O135" s="247">
        <f t="shared" si="168"/>
        <v>0</v>
      </c>
      <c r="P135" s="69">
        <v>0</v>
      </c>
      <c r="Q135" s="247">
        <f t="shared" si="180"/>
        <v>0</v>
      </c>
      <c r="R135" s="69">
        <v>0</v>
      </c>
      <c r="S135" s="247">
        <f t="shared" si="169"/>
        <v>0</v>
      </c>
      <c r="T135" s="248">
        <f t="shared" si="170"/>
        <v>0</v>
      </c>
      <c r="U135" s="68">
        <v>0</v>
      </c>
      <c r="V135" s="247">
        <f t="shared" si="171"/>
        <v>0</v>
      </c>
      <c r="W135" s="69">
        <v>0</v>
      </c>
      <c r="X135" s="247">
        <f t="shared" si="172"/>
        <v>0</v>
      </c>
      <c r="Y135" s="248">
        <f t="shared" si="173"/>
        <v>0</v>
      </c>
      <c r="Z135" s="68">
        <v>0</v>
      </c>
      <c r="AA135" s="247">
        <f t="shared" si="174"/>
        <v>0</v>
      </c>
      <c r="AB135" s="69">
        <v>0</v>
      </c>
      <c r="AC135" s="247">
        <f t="shared" si="175"/>
        <v>0</v>
      </c>
      <c r="AD135" s="246">
        <f t="shared" si="176"/>
        <v>0</v>
      </c>
      <c r="AE135" s="200">
        <f t="shared" si="177"/>
        <v>0</v>
      </c>
      <c r="AF135" s="247">
        <f t="shared" si="178"/>
        <v>0</v>
      </c>
      <c r="AG135" s="248">
        <f t="shared" si="179"/>
        <v>0</v>
      </c>
      <c r="AH135" s="76"/>
    </row>
    <row r="136" spans="1:34" s="52" customFormat="1" x14ac:dyDescent="0.2">
      <c r="A136" s="223"/>
      <c r="B136" s="224"/>
      <c r="C136" s="225">
        <v>0</v>
      </c>
      <c r="D136" s="68">
        <v>0</v>
      </c>
      <c r="E136" s="246">
        <f t="shared" si="163"/>
        <v>0</v>
      </c>
      <c r="F136" s="69">
        <v>0</v>
      </c>
      <c r="G136" s="247">
        <f t="shared" si="164"/>
        <v>0</v>
      </c>
      <c r="H136" s="69">
        <v>0</v>
      </c>
      <c r="I136" s="247">
        <f t="shared" si="165"/>
        <v>0</v>
      </c>
      <c r="J136" s="69">
        <v>0</v>
      </c>
      <c r="K136" s="247">
        <f t="shared" si="166"/>
        <v>0</v>
      </c>
      <c r="L136" s="69">
        <v>0</v>
      </c>
      <c r="M136" s="247">
        <f t="shared" si="167"/>
        <v>0</v>
      </c>
      <c r="N136" s="69">
        <v>0</v>
      </c>
      <c r="O136" s="247">
        <f t="shared" si="168"/>
        <v>0</v>
      </c>
      <c r="P136" s="69">
        <v>0</v>
      </c>
      <c r="Q136" s="247">
        <f t="shared" si="180"/>
        <v>0</v>
      </c>
      <c r="R136" s="69">
        <v>0</v>
      </c>
      <c r="S136" s="247">
        <f t="shared" si="169"/>
        <v>0</v>
      </c>
      <c r="T136" s="248">
        <f t="shared" si="170"/>
        <v>0</v>
      </c>
      <c r="U136" s="68">
        <v>0</v>
      </c>
      <c r="V136" s="247">
        <f t="shared" si="171"/>
        <v>0</v>
      </c>
      <c r="W136" s="69">
        <v>0</v>
      </c>
      <c r="X136" s="247">
        <f t="shared" si="172"/>
        <v>0</v>
      </c>
      <c r="Y136" s="248">
        <f t="shared" si="173"/>
        <v>0</v>
      </c>
      <c r="Z136" s="68">
        <v>0</v>
      </c>
      <c r="AA136" s="247">
        <f t="shared" si="174"/>
        <v>0</v>
      </c>
      <c r="AB136" s="69">
        <v>0</v>
      </c>
      <c r="AC136" s="247">
        <f t="shared" si="175"/>
        <v>0</v>
      </c>
      <c r="AD136" s="246">
        <f t="shared" si="176"/>
        <v>0</v>
      </c>
      <c r="AE136" s="200">
        <f t="shared" si="177"/>
        <v>0</v>
      </c>
      <c r="AF136" s="247">
        <f t="shared" si="178"/>
        <v>0</v>
      </c>
      <c r="AG136" s="248">
        <f t="shared" si="179"/>
        <v>0</v>
      </c>
      <c r="AH136" s="76"/>
    </row>
    <row r="137" spans="1:34" s="52" customFormat="1" x14ac:dyDescent="0.2">
      <c r="A137" s="223"/>
      <c r="B137" s="224"/>
      <c r="C137" s="225">
        <v>0</v>
      </c>
      <c r="D137" s="68">
        <v>0</v>
      </c>
      <c r="E137" s="246">
        <f t="shared" si="163"/>
        <v>0</v>
      </c>
      <c r="F137" s="69">
        <v>0</v>
      </c>
      <c r="G137" s="247">
        <f t="shared" si="164"/>
        <v>0</v>
      </c>
      <c r="H137" s="69">
        <v>0</v>
      </c>
      <c r="I137" s="247">
        <f t="shared" si="165"/>
        <v>0</v>
      </c>
      <c r="J137" s="69">
        <v>0</v>
      </c>
      <c r="K137" s="247">
        <f t="shared" si="166"/>
        <v>0</v>
      </c>
      <c r="L137" s="69">
        <v>0</v>
      </c>
      <c r="M137" s="247">
        <f t="shared" si="167"/>
        <v>0</v>
      </c>
      <c r="N137" s="69">
        <v>0</v>
      </c>
      <c r="O137" s="247">
        <f t="shared" si="168"/>
        <v>0</v>
      </c>
      <c r="P137" s="69">
        <v>0</v>
      </c>
      <c r="Q137" s="247">
        <f t="shared" si="180"/>
        <v>0</v>
      </c>
      <c r="R137" s="69">
        <v>0</v>
      </c>
      <c r="S137" s="247">
        <f t="shared" si="169"/>
        <v>0</v>
      </c>
      <c r="T137" s="248">
        <f t="shared" si="170"/>
        <v>0</v>
      </c>
      <c r="U137" s="68">
        <v>0</v>
      </c>
      <c r="V137" s="247">
        <f t="shared" si="171"/>
        <v>0</v>
      </c>
      <c r="W137" s="69">
        <v>0</v>
      </c>
      <c r="X137" s="247">
        <f t="shared" si="172"/>
        <v>0</v>
      </c>
      <c r="Y137" s="248">
        <f t="shared" si="173"/>
        <v>0</v>
      </c>
      <c r="Z137" s="68">
        <v>0</v>
      </c>
      <c r="AA137" s="247">
        <f t="shared" si="174"/>
        <v>0</v>
      </c>
      <c r="AB137" s="69">
        <v>0</v>
      </c>
      <c r="AC137" s="247">
        <f t="shared" si="175"/>
        <v>0</v>
      </c>
      <c r="AD137" s="246">
        <f t="shared" si="176"/>
        <v>0</v>
      </c>
      <c r="AE137" s="200">
        <f t="shared" si="177"/>
        <v>0</v>
      </c>
      <c r="AF137" s="247">
        <f t="shared" si="178"/>
        <v>0</v>
      </c>
      <c r="AG137" s="248">
        <f t="shared" si="179"/>
        <v>0</v>
      </c>
      <c r="AH137" s="76"/>
    </row>
    <row r="138" spans="1:34" s="52" customFormat="1" x14ac:dyDescent="0.2">
      <c r="A138" s="223"/>
      <c r="B138" s="224"/>
      <c r="C138" s="225">
        <v>0</v>
      </c>
      <c r="D138" s="68">
        <v>0</v>
      </c>
      <c r="E138" s="246">
        <f t="shared" si="163"/>
        <v>0</v>
      </c>
      <c r="F138" s="69">
        <v>0</v>
      </c>
      <c r="G138" s="247">
        <f t="shared" si="164"/>
        <v>0</v>
      </c>
      <c r="H138" s="69">
        <v>0</v>
      </c>
      <c r="I138" s="247">
        <f t="shared" si="165"/>
        <v>0</v>
      </c>
      <c r="J138" s="69">
        <v>0</v>
      </c>
      <c r="K138" s="247">
        <f t="shared" si="166"/>
        <v>0</v>
      </c>
      <c r="L138" s="69">
        <v>0</v>
      </c>
      <c r="M138" s="247">
        <f t="shared" si="167"/>
        <v>0</v>
      </c>
      <c r="N138" s="69">
        <v>0</v>
      </c>
      <c r="O138" s="247">
        <f t="shared" si="168"/>
        <v>0</v>
      </c>
      <c r="P138" s="69">
        <v>0</v>
      </c>
      <c r="Q138" s="247">
        <f t="shared" si="180"/>
        <v>0</v>
      </c>
      <c r="R138" s="69">
        <v>0</v>
      </c>
      <c r="S138" s="247">
        <f t="shared" si="169"/>
        <v>0</v>
      </c>
      <c r="T138" s="248">
        <f t="shared" si="170"/>
        <v>0</v>
      </c>
      <c r="U138" s="68">
        <v>0</v>
      </c>
      <c r="V138" s="247">
        <f t="shared" si="171"/>
        <v>0</v>
      </c>
      <c r="W138" s="69">
        <v>0</v>
      </c>
      <c r="X138" s="247">
        <f t="shared" si="172"/>
        <v>0</v>
      </c>
      <c r="Y138" s="248">
        <f t="shared" si="173"/>
        <v>0</v>
      </c>
      <c r="Z138" s="68">
        <v>0</v>
      </c>
      <c r="AA138" s="247">
        <f t="shared" si="174"/>
        <v>0</v>
      </c>
      <c r="AB138" s="69">
        <v>0</v>
      </c>
      <c r="AC138" s="247">
        <f t="shared" si="175"/>
        <v>0</v>
      </c>
      <c r="AD138" s="246">
        <f t="shared" si="176"/>
        <v>0</v>
      </c>
      <c r="AE138" s="200">
        <f t="shared" si="177"/>
        <v>0</v>
      </c>
      <c r="AF138" s="247">
        <f t="shared" si="178"/>
        <v>0</v>
      </c>
      <c r="AG138" s="248">
        <f t="shared" si="179"/>
        <v>0</v>
      </c>
      <c r="AH138" s="76"/>
    </row>
    <row r="139" spans="1:34" s="52" customFormat="1" x14ac:dyDescent="0.2">
      <c r="A139" s="223"/>
      <c r="B139" s="224"/>
      <c r="C139" s="225">
        <v>0</v>
      </c>
      <c r="D139" s="68">
        <v>0</v>
      </c>
      <c r="E139" s="246">
        <f t="shared" si="163"/>
        <v>0</v>
      </c>
      <c r="F139" s="69">
        <v>0</v>
      </c>
      <c r="G139" s="247">
        <f t="shared" si="164"/>
        <v>0</v>
      </c>
      <c r="H139" s="69">
        <v>0</v>
      </c>
      <c r="I139" s="247">
        <f t="shared" si="165"/>
        <v>0</v>
      </c>
      <c r="J139" s="69">
        <v>0</v>
      </c>
      <c r="K139" s="247">
        <f t="shared" si="166"/>
        <v>0</v>
      </c>
      <c r="L139" s="69">
        <v>0</v>
      </c>
      <c r="M139" s="247">
        <f t="shared" si="167"/>
        <v>0</v>
      </c>
      <c r="N139" s="69">
        <v>0</v>
      </c>
      <c r="O139" s="247">
        <f t="shared" si="168"/>
        <v>0</v>
      </c>
      <c r="P139" s="69">
        <v>0</v>
      </c>
      <c r="Q139" s="247">
        <f t="shared" si="180"/>
        <v>0</v>
      </c>
      <c r="R139" s="69">
        <v>0</v>
      </c>
      <c r="S139" s="247">
        <f t="shared" si="169"/>
        <v>0</v>
      </c>
      <c r="T139" s="248">
        <f t="shared" si="170"/>
        <v>0</v>
      </c>
      <c r="U139" s="68">
        <v>0</v>
      </c>
      <c r="V139" s="247">
        <f t="shared" si="171"/>
        <v>0</v>
      </c>
      <c r="W139" s="69">
        <v>0</v>
      </c>
      <c r="X139" s="247">
        <f t="shared" si="172"/>
        <v>0</v>
      </c>
      <c r="Y139" s="248">
        <f t="shared" si="173"/>
        <v>0</v>
      </c>
      <c r="Z139" s="68">
        <v>0</v>
      </c>
      <c r="AA139" s="247">
        <f t="shared" si="174"/>
        <v>0</v>
      </c>
      <c r="AB139" s="69">
        <v>0</v>
      </c>
      <c r="AC139" s="247">
        <f t="shared" si="175"/>
        <v>0</v>
      </c>
      <c r="AD139" s="246">
        <f t="shared" si="176"/>
        <v>0</v>
      </c>
      <c r="AE139" s="200">
        <f t="shared" si="177"/>
        <v>0</v>
      </c>
      <c r="AF139" s="247">
        <f t="shared" si="178"/>
        <v>0</v>
      </c>
      <c r="AG139" s="248">
        <f t="shared" si="179"/>
        <v>0</v>
      </c>
      <c r="AH139" s="76"/>
    </row>
    <row r="140" spans="1:34" s="50" customFormat="1" ht="15" customHeight="1" x14ac:dyDescent="0.2">
      <c r="A140" s="227" t="s">
        <v>194</v>
      </c>
      <c r="B140" s="228"/>
      <c r="C140" s="228"/>
      <c r="D140" s="189"/>
      <c r="E140" s="204">
        <f t="shared" ref="E140:AG140" si="181">SUM(E125:E139)</f>
        <v>0</v>
      </c>
      <c r="F140" s="294"/>
      <c r="G140" s="206">
        <f t="shared" si="181"/>
        <v>0</v>
      </c>
      <c r="H140" s="294"/>
      <c r="I140" s="206">
        <f t="shared" si="181"/>
        <v>0</v>
      </c>
      <c r="J140" s="294"/>
      <c r="K140" s="206">
        <f t="shared" si="181"/>
        <v>0</v>
      </c>
      <c r="L140" s="294"/>
      <c r="M140" s="206">
        <f t="shared" si="181"/>
        <v>0</v>
      </c>
      <c r="N140" s="294"/>
      <c r="O140" s="206">
        <f t="shared" si="181"/>
        <v>0</v>
      </c>
      <c r="P140" s="294"/>
      <c r="Q140" s="206">
        <f t="shared" si="181"/>
        <v>0</v>
      </c>
      <c r="R140" s="294"/>
      <c r="S140" s="206">
        <f t="shared" si="181"/>
        <v>0</v>
      </c>
      <c r="T140" s="208">
        <f t="shared" si="181"/>
        <v>0</v>
      </c>
      <c r="U140" s="189"/>
      <c r="V140" s="206">
        <f t="shared" si="181"/>
        <v>0</v>
      </c>
      <c r="W140" s="294"/>
      <c r="X140" s="206">
        <f t="shared" si="181"/>
        <v>0</v>
      </c>
      <c r="Y140" s="208">
        <f t="shared" si="181"/>
        <v>0</v>
      </c>
      <c r="Z140" s="189"/>
      <c r="AA140" s="206">
        <f t="shared" si="181"/>
        <v>0</v>
      </c>
      <c r="AB140" s="294"/>
      <c r="AC140" s="206">
        <f t="shared" si="181"/>
        <v>0</v>
      </c>
      <c r="AD140" s="204">
        <f t="shared" si="181"/>
        <v>0</v>
      </c>
      <c r="AE140" s="207">
        <f t="shared" si="181"/>
        <v>0</v>
      </c>
      <c r="AF140" s="206">
        <f t="shared" si="181"/>
        <v>0</v>
      </c>
      <c r="AG140" s="208">
        <f t="shared" si="181"/>
        <v>0</v>
      </c>
      <c r="AH140" s="290"/>
    </row>
    <row r="141" spans="1:34" s="52" customFormat="1" ht="17" customHeight="1" x14ac:dyDescent="0.2">
      <c r="A141" s="229"/>
      <c r="B141" s="230"/>
      <c r="C141" s="230"/>
      <c r="D141" s="192"/>
      <c r="E141" s="249"/>
      <c r="F141" s="297"/>
      <c r="G141" s="250"/>
      <c r="H141" s="297"/>
      <c r="I141" s="250"/>
      <c r="J141" s="297"/>
      <c r="K141" s="250"/>
      <c r="L141" s="297"/>
      <c r="M141" s="250"/>
      <c r="N141" s="297"/>
      <c r="O141" s="250"/>
      <c r="P141" s="297"/>
      <c r="Q141" s="250"/>
      <c r="R141" s="297"/>
      <c r="S141" s="250"/>
      <c r="T141" s="251"/>
      <c r="U141" s="192"/>
      <c r="V141" s="249"/>
      <c r="W141" s="300"/>
      <c r="X141" s="249"/>
      <c r="Y141" s="251"/>
      <c r="Z141" s="192"/>
      <c r="AA141" s="249"/>
      <c r="AB141" s="300"/>
      <c r="AC141" s="249"/>
      <c r="AD141" s="251"/>
      <c r="AE141" s="252"/>
      <c r="AF141" s="249"/>
      <c r="AG141" s="253"/>
      <c r="AH141" s="293"/>
    </row>
    <row r="142" spans="1:34" s="52" customFormat="1" ht="17" x14ac:dyDescent="0.2">
      <c r="A142" s="215" t="s">
        <v>3</v>
      </c>
      <c r="B142" s="236"/>
      <c r="C142" s="236"/>
      <c r="D142" s="191"/>
      <c r="E142" s="238"/>
      <c r="F142" s="296"/>
      <c r="G142" s="239"/>
      <c r="H142" s="296"/>
      <c r="I142" s="239"/>
      <c r="J142" s="296"/>
      <c r="K142" s="239"/>
      <c r="L142" s="296"/>
      <c r="M142" s="239"/>
      <c r="N142" s="296"/>
      <c r="O142" s="239"/>
      <c r="P142" s="296"/>
      <c r="Q142" s="239"/>
      <c r="R142" s="296"/>
      <c r="S142" s="239"/>
      <c r="T142" s="240"/>
      <c r="U142" s="191"/>
      <c r="V142" s="238"/>
      <c r="W142" s="299"/>
      <c r="X142" s="238"/>
      <c r="Y142" s="240"/>
      <c r="Z142" s="191"/>
      <c r="AA142" s="238"/>
      <c r="AB142" s="299"/>
      <c r="AC142" s="238"/>
      <c r="AD142" s="240"/>
      <c r="AE142" s="241"/>
      <c r="AF142" s="238"/>
      <c r="AG142" s="242"/>
      <c r="AH142" s="292"/>
    </row>
    <row r="143" spans="1:34" s="52" customFormat="1" ht="34" x14ac:dyDescent="0.2">
      <c r="A143" s="223" t="s">
        <v>182</v>
      </c>
      <c r="B143" s="224" t="s">
        <v>52</v>
      </c>
      <c r="C143" s="225">
        <v>200</v>
      </c>
      <c r="D143" s="68">
        <v>0</v>
      </c>
      <c r="E143" s="246">
        <f t="shared" ref="E143:E157" si="182">$C143*D143</f>
        <v>0</v>
      </c>
      <c r="F143" s="69">
        <v>0</v>
      </c>
      <c r="G143" s="247">
        <f t="shared" ref="G143:G157" si="183">$C143*F143</f>
        <v>0</v>
      </c>
      <c r="H143" s="69">
        <v>20</v>
      </c>
      <c r="I143" s="247">
        <f t="shared" ref="I143:I157" si="184">$C143*H143</f>
        <v>4000</v>
      </c>
      <c r="J143" s="69">
        <v>0</v>
      </c>
      <c r="K143" s="247">
        <f t="shared" ref="K143:K157" si="185">$C143*J143</f>
        <v>0</v>
      </c>
      <c r="L143" s="69">
        <v>0</v>
      </c>
      <c r="M143" s="247">
        <f t="shared" ref="M143:M157" si="186">$C143*L143</f>
        <v>0</v>
      </c>
      <c r="N143" s="69">
        <v>0</v>
      </c>
      <c r="O143" s="247">
        <f t="shared" ref="O143:O157" si="187">$C143*N143</f>
        <v>0</v>
      </c>
      <c r="P143" s="69">
        <v>0</v>
      </c>
      <c r="Q143" s="247">
        <f t="shared" ref="Q143:Q157" si="188">$C143*P143</f>
        <v>0</v>
      </c>
      <c r="R143" s="69">
        <v>0</v>
      </c>
      <c r="S143" s="247">
        <f t="shared" ref="S143:S157" si="189">$C143*R143</f>
        <v>0</v>
      </c>
      <c r="T143" s="248">
        <f t="shared" ref="T143:T157" si="190">SUM(E143,G143,I143,K143,M143,O143,Q143,S143)</f>
        <v>4000</v>
      </c>
      <c r="U143" s="68">
        <v>20</v>
      </c>
      <c r="V143" s="247">
        <f t="shared" ref="V143:V157" si="191">$C143*U143*B$8</f>
        <v>4120</v>
      </c>
      <c r="W143" s="69">
        <v>0</v>
      </c>
      <c r="X143" s="247">
        <f t="shared" ref="X143:X157" si="192">$C143*W143*B$8</f>
        <v>0</v>
      </c>
      <c r="Y143" s="248">
        <f t="shared" ref="Y143:Y157" si="193">SUM(V143,X143)</f>
        <v>4120</v>
      </c>
      <c r="Z143" s="68">
        <v>20</v>
      </c>
      <c r="AA143" s="247">
        <f t="shared" ref="AA143:AA157" si="194">$C143*Z143*C$8</f>
        <v>4243.5999999999995</v>
      </c>
      <c r="AB143" s="69">
        <v>0</v>
      </c>
      <c r="AC143" s="247">
        <f t="shared" ref="AC143:AC157" si="195">$C143*AB143*C$8</f>
        <v>0</v>
      </c>
      <c r="AD143" s="246">
        <f t="shared" ref="AD143:AD157" si="196">SUM(AA143,AC143)</f>
        <v>4243.5999999999995</v>
      </c>
      <c r="AE143" s="200">
        <f t="shared" ref="AE143:AE157" si="197">SUM(E143,I143,M143,Q143,V143,AA143)</f>
        <v>12363.599999999999</v>
      </c>
      <c r="AF143" s="254">
        <f t="shared" ref="AF143:AF157" si="198">SUM(G143,K143,O143,S143,X143,AC143)</f>
        <v>0</v>
      </c>
      <c r="AG143" s="255">
        <f t="shared" ref="AG143:AG157" si="199">SUM(T143,Y143,AD143)</f>
        <v>12363.599999999999</v>
      </c>
      <c r="AH143" s="76" t="s">
        <v>183</v>
      </c>
    </row>
    <row r="144" spans="1:34" s="52" customFormat="1" x14ac:dyDescent="0.2">
      <c r="A144" s="223"/>
      <c r="B144" s="224"/>
      <c r="C144" s="225">
        <v>0</v>
      </c>
      <c r="D144" s="68">
        <v>0</v>
      </c>
      <c r="E144" s="246">
        <f t="shared" si="182"/>
        <v>0</v>
      </c>
      <c r="F144" s="69">
        <v>0</v>
      </c>
      <c r="G144" s="247">
        <f t="shared" si="183"/>
        <v>0</v>
      </c>
      <c r="H144" s="69">
        <v>0</v>
      </c>
      <c r="I144" s="247">
        <f t="shared" si="184"/>
        <v>0</v>
      </c>
      <c r="J144" s="69">
        <v>0</v>
      </c>
      <c r="K144" s="247">
        <f t="shared" si="185"/>
        <v>0</v>
      </c>
      <c r="L144" s="69">
        <v>0</v>
      </c>
      <c r="M144" s="247">
        <f t="shared" si="186"/>
        <v>0</v>
      </c>
      <c r="N144" s="69">
        <v>0</v>
      </c>
      <c r="O144" s="247">
        <f t="shared" si="187"/>
        <v>0</v>
      </c>
      <c r="P144" s="69">
        <v>0</v>
      </c>
      <c r="Q144" s="247">
        <f t="shared" si="188"/>
        <v>0</v>
      </c>
      <c r="R144" s="69">
        <v>0</v>
      </c>
      <c r="S144" s="247">
        <f t="shared" si="189"/>
        <v>0</v>
      </c>
      <c r="T144" s="248">
        <f t="shared" si="190"/>
        <v>0</v>
      </c>
      <c r="U144" s="68">
        <v>0</v>
      </c>
      <c r="V144" s="247">
        <f t="shared" si="191"/>
        <v>0</v>
      </c>
      <c r="W144" s="69">
        <v>0</v>
      </c>
      <c r="X144" s="247">
        <f t="shared" si="192"/>
        <v>0</v>
      </c>
      <c r="Y144" s="248">
        <f t="shared" si="193"/>
        <v>0</v>
      </c>
      <c r="Z144" s="68">
        <v>0</v>
      </c>
      <c r="AA144" s="247">
        <f t="shared" si="194"/>
        <v>0</v>
      </c>
      <c r="AB144" s="69">
        <v>0</v>
      </c>
      <c r="AC144" s="247">
        <f t="shared" si="195"/>
        <v>0</v>
      </c>
      <c r="AD144" s="246">
        <f t="shared" si="196"/>
        <v>0</v>
      </c>
      <c r="AE144" s="200">
        <f>SUM(E144,I144,M144,Q144,V144,AA144)</f>
        <v>0</v>
      </c>
      <c r="AF144" s="254">
        <f>SUM(G144,K144,O144,S144,X144,AC144)</f>
        <v>0</v>
      </c>
      <c r="AG144" s="255">
        <f>SUM(T144,Y144,AD144)</f>
        <v>0</v>
      </c>
      <c r="AH144" s="76"/>
    </row>
    <row r="145" spans="1:34" s="52" customFormat="1" x14ac:dyDescent="0.2">
      <c r="A145" s="223"/>
      <c r="B145" s="224"/>
      <c r="C145" s="225">
        <v>0</v>
      </c>
      <c r="D145" s="68">
        <v>0</v>
      </c>
      <c r="E145" s="246">
        <f t="shared" si="182"/>
        <v>0</v>
      </c>
      <c r="F145" s="69">
        <v>0</v>
      </c>
      <c r="G145" s="247">
        <f t="shared" si="183"/>
        <v>0</v>
      </c>
      <c r="H145" s="69">
        <v>0</v>
      </c>
      <c r="I145" s="247">
        <f t="shared" si="184"/>
        <v>0</v>
      </c>
      <c r="J145" s="69">
        <v>0</v>
      </c>
      <c r="K145" s="247">
        <f t="shared" si="185"/>
        <v>0</v>
      </c>
      <c r="L145" s="69">
        <v>0</v>
      </c>
      <c r="M145" s="247">
        <f t="shared" si="186"/>
        <v>0</v>
      </c>
      <c r="N145" s="69">
        <v>0</v>
      </c>
      <c r="O145" s="247">
        <f t="shared" si="187"/>
        <v>0</v>
      </c>
      <c r="P145" s="69">
        <v>0</v>
      </c>
      <c r="Q145" s="247">
        <f t="shared" si="188"/>
        <v>0</v>
      </c>
      <c r="R145" s="69">
        <v>0</v>
      </c>
      <c r="S145" s="247">
        <f t="shared" si="189"/>
        <v>0</v>
      </c>
      <c r="T145" s="248">
        <f t="shared" si="190"/>
        <v>0</v>
      </c>
      <c r="U145" s="68">
        <v>0</v>
      </c>
      <c r="V145" s="247">
        <f t="shared" si="191"/>
        <v>0</v>
      </c>
      <c r="W145" s="69">
        <v>0</v>
      </c>
      <c r="X145" s="247">
        <f t="shared" si="192"/>
        <v>0</v>
      </c>
      <c r="Y145" s="248">
        <f t="shared" si="193"/>
        <v>0</v>
      </c>
      <c r="Z145" s="68">
        <v>0</v>
      </c>
      <c r="AA145" s="247">
        <f t="shared" si="194"/>
        <v>0</v>
      </c>
      <c r="AB145" s="69">
        <v>0</v>
      </c>
      <c r="AC145" s="247">
        <f t="shared" si="195"/>
        <v>0</v>
      </c>
      <c r="AD145" s="246">
        <f>SUM(AA145,AC145)</f>
        <v>0</v>
      </c>
      <c r="AE145" s="200">
        <f t="shared" si="197"/>
        <v>0</v>
      </c>
      <c r="AF145" s="254">
        <f t="shared" si="198"/>
        <v>0</v>
      </c>
      <c r="AG145" s="255">
        <f t="shared" si="199"/>
        <v>0</v>
      </c>
      <c r="AH145" s="76"/>
    </row>
    <row r="146" spans="1:34" s="52" customFormat="1" x14ac:dyDescent="0.2">
      <c r="A146" s="223"/>
      <c r="B146" s="224"/>
      <c r="C146" s="225">
        <v>0</v>
      </c>
      <c r="D146" s="68">
        <v>0</v>
      </c>
      <c r="E146" s="246">
        <f t="shared" si="182"/>
        <v>0</v>
      </c>
      <c r="F146" s="69">
        <v>0</v>
      </c>
      <c r="G146" s="247">
        <f t="shared" si="183"/>
        <v>0</v>
      </c>
      <c r="H146" s="69">
        <v>0</v>
      </c>
      <c r="I146" s="247">
        <f t="shared" si="184"/>
        <v>0</v>
      </c>
      <c r="J146" s="69">
        <v>0</v>
      </c>
      <c r="K146" s="247">
        <f t="shared" si="185"/>
        <v>0</v>
      </c>
      <c r="L146" s="69">
        <v>0</v>
      </c>
      <c r="M146" s="247">
        <f t="shared" si="186"/>
        <v>0</v>
      </c>
      <c r="N146" s="69">
        <v>0</v>
      </c>
      <c r="O146" s="247">
        <f t="shared" si="187"/>
        <v>0</v>
      </c>
      <c r="P146" s="69">
        <v>0</v>
      </c>
      <c r="Q146" s="247">
        <f t="shared" si="188"/>
        <v>0</v>
      </c>
      <c r="R146" s="69">
        <v>0</v>
      </c>
      <c r="S146" s="247">
        <f t="shared" si="189"/>
        <v>0</v>
      </c>
      <c r="T146" s="248">
        <f t="shared" si="190"/>
        <v>0</v>
      </c>
      <c r="U146" s="68">
        <v>0</v>
      </c>
      <c r="V146" s="247">
        <f t="shared" si="191"/>
        <v>0</v>
      </c>
      <c r="W146" s="69">
        <v>0</v>
      </c>
      <c r="X146" s="247">
        <f t="shared" si="192"/>
        <v>0</v>
      </c>
      <c r="Y146" s="248">
        <f t="shared" si="193"/>
        <v>0</v>
      </c>
      <c r="Z146" s="68">
        <v>0</v>
      </c>
      <c r="AA146" s="247">
        <f t="shared" si="194"/>
        <v>0</v>
      </c>
      <c r="AB146" s="69">
        <v>0</v>
      </c>
      <c r="AC146" s="247">
        <f t="shared" si="195"/>
        <v>0</v>
      </c>
      <c r="AD146" s="246">
        <f t="shared" si="196"/>
        <v>0</v>
      </c>
      <c r="AE146" s="200">
        <f t="shared" si="197"/>
        <v>0</v>
      </c>
      <c r="AF146" s="254">
        <f t="shared" si="198"/>
        <v>0</v>
      </c>
      <c r="AG146" s="255">
        <f t="shared" si="199"/>
        <v>0</v>
      </c>
      <c r="AH146" s="76"/>
    </row>
    <row r="147" spans="1:34" s="52" customFormat="1" x14ac:dyDescent="0.2">
      <c r="A147" s="223"/>
      <c r="B147" s="224"/>
      <c r="C147" s="225">
        <v>0</v>
      </c>
      <c r="D147" s="68">
        <v>0</v>
      </c>
      <c r="E147" s="246">
        <f t="shared" si="182"/>
        <v>0</v>
      </c>
      <c r="F147" s="69">
        <v>0</v>
      </c>
      <c r="G147" s="247">
        <f t="shared" si="183"/>
        <v>0</v>
      </c>
      <c r="H147" s="69">
        <v>0</v>
      </c>
      <c r="I147" s="247">
        <f t="shared" si="184"/>
        <v>0</v>
      </c>
      <c r="J147" s="69">
        <v>0</v>
      </c>
      <c r="K147" s="247">
        <f t="shared" si="185"/>
        <v>0</v>
      </c>
      <c r="L147" s="69">
        <v>0</v>
      </c>
      <c r="M147" s="247">
        <f t="shared" si="186"/>
        <v>0</v>
      </c>
      <c r="N147" s="69">
        <v>0</v>
      </c>
      <c r="O147" s="247">
        <f t="shared" si="187"/>
        <v>0</v>
      </c>
      <c r="P147" s="69">
        <v>0</v>
      </c>
      <c r="Q147" s="247">
        <f t="shared" si="188"/>
        <v>0</v>
      </c>
      <c r="R147" s="69">
        <v>0</v>
      </c>
      <c r="S147" s="247">
        <f t="shared" si="189"/>
        <v>0</v>
      </c>
      <c r="T147" s="248">
        <f t="shared" si="190"/>
        <v>0</v>
      </c>
      <c r="U147" s="68">
        <v>0</v>
      </c>
      <c r="V147" s="247">
        <f t="shared" si="191"/>
        <v>0</v>
      </c>
      <c r="W147" s="69">
        <v>0</v>
      </c>
      <c r="X147" s="247">
        <f t="shared" si="192"/>
        <v>0</v>
      </c>
      <c r="Y147" s="248">
        <f t="shared" si="193"/>
        <v>0</v>
      </c>
      <c r="Z147" s="68">
        <v>0</v>
      </c>
      <c r="AA147" s="247">
        <f t="shared" si="194"/>
        <v>0</v>
      </c>
      <c r="AB147" s="69">
        <v>0</v>
      </c>
      <c r="AC147" s="247">
        <f t="shared" si="195"/>
        <v>0</v>
      </c>
      <c r="AD147" s="246">
        <f t="shared" si="196"/>
        <v>0</v>
      </c>
      <c r="AE147" s="200">
        <f t="shared" si="197"/>
        <v>0</v>
      </c>
      <c r="AF147" s="254">
        <f t="shared" si="198"/>
        <v>0</v>
      </c>
      <c r="AG147" s="255">
        <f t="shared" si="199"/>
        <v>0</v>
      </c>
      <c r="AH147" s="76"/>
    </row>
    <row r="148" spans="1:34" s="52" customFormat="1" x14ac:dyDescent="0.2">
      <c r="A148" s="223"/>
      <c r="B148" s="224"/>
      <c r="C148" s="225">
        <v>0</v>
      </c>
      <c r="D148" s="68">
        <v>0</v>
      </c>
      <c r="E148" s="246">
        <f t="shared" si="182"/>
        <v>0</v>
      </c>
      <c r="F148" s="69">
        <v>0</v>
      </c>
      <c r="G148" s="247">
        <f t="shared" si="183"/>
        <v>0</v>
      </c>
      <c r="H148" s="69">
        <v>0</v>
      </c>
      <c r="I148" s="247">
        <f t="shared" si="184"/>
        <v>0</v>
      </c>
      <c r="J148" s="69">
        <v>0</v>
      </c>
      <c r="K148" s="247">
        <f t="shared" si="185"/>
        <v>0</v>
      </c>
      <c r="L148" s="69">
        <v>0</v>
      </c>
      <c r="M148" s="247">
        <f t="shared" si="186"/>
        <v>0</v>
      </c>
      <c r="N148" s="69">
        <v>0</v>
      </c>
      <c r="O148" s="247">
        <f t="shared" si="187"/>
        <v>0</v>
      </c>
      <c r="P148" s="69">
        <v>0</v>
      </c>
      <c r="Q148" s="247">
        <f t="shared" si="188"/>
        <v>0</v>
      </c>
      <c r="R148" s="69">
        <v>0</v>
      </c>
      <c r="S148" s="247">
        <f t="shared" si="189"/>
        <v>0</v>
      </c>
      <c r="T148" s="248">
        <f t="shared" si="190"/>
        <v>0</v>
      </c>
      <c r="U148" s="68">
        <v>0</v>
      </c>
      <c r="V148" s="247">
        <f t="shared" si="191"/>
        <v>0</v>
      </c>
      <c r="W148" s="69">
        <v>0</v>
      </c>
      <c r="X148" s="247">
        <f t="shared" si="192"/>
        <v>0</v>
      </c>
      <c r="Y148" s="248">
        <f t="shared" si="193"/>
        <v>0</v>
      </c>
      <c r="Z148" s="68">
        <v>0</v>
      </c>
      <c r="AA148" s="247">
        <f t="shared" si="194"/>
        <v>0</v>
      </c>
      <c r="AB148" s="69">
        <v>0</v>
      </c>
      <c r="AC148" s="247">
        <f t="shared" si="195"/>
        <v>0</v>
      </c>
      <c r="AD148" s="246">
        <f t="shared" si="196"/>
        <v>0</v>
      </c>
      <c r="AE148" s="200">
        <f t="shared" si="197"/>
        <v>0</v>
      </c>
      <c r="AF148" s="254">
        <f t="shared" si="198"/>
        <v>0</v>
      </c>
      <c r="AG148" s="255">
        <f t="shared" si="199"/>
        <v>0</v>
      </c>
      <c r="AH148" s="76"/>
    </row>
    <row r="149" spans="1:34" s="52" customFormat="1" x14ac:dyDescent="0.2">
      <c r="A149" s="223"/>
      <c r="B149" s="224"/>
      <c r="C149" s="225">
        <v>0</v>
      </c>
      <c r="D149" s="68">
        <v>0</v>
      </c>
      <c r="E149" s="246">
        <f t="shared" si="182"/>
        <v>0</v>
      </c>
      <c r="F149" s="69">
        <v>0</v>
      </c>
      <c r="G149" s="247">
        <f t="shared" si="183"/>
        <v>0</v>
      </c>
      <c r="H149" s="69">
        <v>0</v>
      </c>
      <c r="I149" s="247">
        <f t="shared" si="184"/>
        <v>0</v>
      </c>
      <c r="J149" s="69">
        <v>0</v>
      </c>
      <c r="K149" s="247">
        <f t="shared" si="185"/>
        <v>0</v>
      </c>
      <c r="L149" s="69">
        <v>0</v>
      </c>
      <c r="M149" s="247">
        <f t="shared" si="186"/>
        <v>0</v>
      </c>
      <c r="N149" s="69">
        <v>0</v>
      </c>
      <c r="O149" s="247">
        <f t="shared" si="187"/>
        <v>0</v>
      </c>
      <c r="P149" s="69">
        <v>0</v>
      </c>
      <c r="Q149" s="247">
        <f t="shared" si="188"/>
        <v>0</v>
      </c>
      <c r="R149" s="69">
        <v>0</v>
      </c>
      <c r="S149" s="247">
        <f t="shared" si="189"/>
        <v>0</v>
      </c>
      <c r="T149" s="248">
        <f t="shared" si="190"/>
        <v>0</v>
      </c>
      <c r="U149" s="68">
        <v>0</v>
      </c>
      <c r="V149" s="247">
        <f t="shared" si="191"/>
        <v>0</v>
      </c>
      <c r="W149" s="69">
        <v>0</v>
      </c>
      <c r="X149" s="247">
        <f t="shared" si="192"/>
        <v>0</v>
      </c>
      <c r="Y149" s="248">
        <f t="shared" si="193"/>
        <v>0</v>
      </c>
      <c r="Z149" s="68">
        <v>0</v>
      </c>
      <c r="AA149" s="247">
        <f t="shared" si="194"/>
        <v>0</v>
      </c>
      <c r="AB149" s="69">
        <v>0</v>
      </c>
      <c r="AC149" s="247">
        <f t="shared" si="195"/>
        <v>0</v>
      </c>
      <c r="AD149" s="246">
        <f t="shared" si="196"/>
        <v>0</v>
      </c>
      <c r="AE149" s="200">
        <f t="shared" si="197"/>
        <v>0</v>
      </c>
      <c r="AF149" s="254">
        <f t="shared" si="198"/>
        <v>0</v>
      </c>
      <c r="AG149" s="255">
        <f t="shared" si="199"/>
        <v>0</v>
      </c>
      <c r="AH149" s="76"/>
    </row>
    <row r="150" spans="1:34" s="52" customFormat="1" x14ac:dyDescent="0.2">
      <c r="A150" s="223"/>
      <c r="B150" s="224"/>
      <c r="C150" s="225">
        <v>0</v>
      </c>
      <c r="D150" s="68">
        <v>0</v>
      </c>
      <c r="E150" s="246">
        <f t="shared" si="182"/>
        <v>0</v>
      </c>
      <c r="F150" s="69">
        <v>0</v>
      </c>
      <c r="G150" s="247">
        <f t="shared" si="183"/>
        <v>0</v>
      </c>
      <c r="H150" s="69">
        <v>0</v>
      </c>
      <c r="I150" s="247">
        <f t="shared" si="184"/>
        <v>0</v>
      </c>
      <c r="J150" s="69">
        <v>0</v>
      </c>
      <c r="K150" s="247">
        <f t="shared" si="185"/>
        <v>0</v>
      </c>
      <c r="L150" s="69">
        <v>0</v>
      </c>
      <c r="M150" s="247">
        <f t="shared" si="186"/>
        <v>0</v>
      </c>
      <c r="N150" s="69">
        <v>0</v>
      </c>
      <c r="O150" s="247">
        <f t="shared" si="187"/>
        <v>0</v>
      </c>
      <c r="P150" s="69">
        <v>0</v>
      </c>
      <c r="Q150" s="247">
        <f t="shared" si="188"/>
        <v>0</v>
      </c>
      <c r="R150" s="69">
        <v>0</v>
      </c>
      <c r="S150" s="247">
        <f t="shared" si="189"/>
        <v>0</v>
      </c>
      <c r="T150" s="248">
        <f t="shared" si="190"/>
        <v>0</v>
      </c>
      <c r="U150" s="68">
        <v>0</v>
      </c>
      <c r="V150" s="247">
        <f t="shared" si="191"/>
        <v>0</v>
      </c>
      <c r="W150" s="69">
        <v>0</v>
      </c>
      <c r="X150" s="247">
        <f t="shared" si="192"/>
        <v>0</v>
      </c>
      <c r="Y150" s="248">
        <f t="shared" si="193"/>
        <v>0</v>
      </c>
      <c r="Z150" s="68">
        <v>0</v>
      </c>
      <c r="AA150" s="247">
        <f t="shared" si="194"/>
        <v>0</v>
      </c>
      <c r="AB150" s="69">
        <v>0</v>
      </c>
      <c r="AC150" s="247">
        <f t="shared" si="195"/>
        <v>0</v>
      </c>
      <c r="AD150" s="246">
        <f t="shared" si="196"/>
        <v>0</v>
      </c>
      <c r="AE150" s="200">
        <f t="shared" si="197"/>
        <v>0</v>
      </c>
      <c r="AF150" s="254">
        <f t="shared" si="198"/>
        <v>0</v>
      </c>
      <c r="AG150" s="255">
        <f t="shared" si="199"/>
        <v>0</v>
      </c>
      <c r="AH150" s="76"/>
    </row>
    <row r="151" spans="1:34" s="52" customFormat="1" x14ac:dyDescent="0.2">
      <c r="A151" s="223"/>
      <c r="B151" s="224"/>
      <c r="C151" s="225">
        <v>0</v>
      </c>
      <c r="D151" s="68">
        <v>0</v>
      </c>
      <c r="E151" s="246">
        <f t="shared" si="182"/>
        <v>0</v>
      </c>
      <c r="F151" s="69">
        <v>0</v>
      </c>
      <c r="G151" s="247">
        <f t="shared" si="183"/>
        <v>0</v>
      </c>
      <c r="H151" s="69">
        <v>0</v>
      </c>
      <c r="I151" s="247">
        <f t="shared" si="184"/>
        <v>0</v>
      </c>
      <c r="J151" s="69">
        <v>0</v>
      </c>
      <c r="K151" s="247">
        <f t="shared" si="185"/>
        <v>0</v>
      </c>
      <c r="L151" s="69">
        <v>0</v>
      </c>
      <c r="M151" s="247">
        <f t="shared" si="186"/>
        <v>0</v>
      </c>
      <c r="N151" s="69">
        <v>0</v>
      </c>
      <c r="O151" s="247">
        <f t="shared" si="187"/>
        <v>0</v>
      </c>
      <c r="P151" s="69">
        <v>0</v>
      </c>
      <c r="Q151" s="247">
        <f t="shared" si="188"/>
        <v>0</v>
      </c>
      <c r="R151" s="69">
        <v>0</v>
      </c>
      <c r="S151" s="247">
        <f t="shared" si="189"/>
        <v>0</v>
      </c>
      <c r="T151" s="248">
        <f t="shared" si="190"/>
        <v>0</v>
      </c>
      <c r="U151" s="68">
        <v>0</v>
      </c>
      <c r="V151" s="247">
        <f t="shared" si="191"/>
        <v>0</v>
      </c>
      <c r="W151" s="69">
        <v>0</v>
      </c>
      <c r="X151" s="247">
        <f t="shared" si="192"/>
        <v>0</v>
      </c>
      <c r="Y151" s="248">
        <f t="shared" si="193"/>
        <v>0</v>
      </c>
      <c r="Z151" s="68">
        <v>0</v>
      </c>
      <c r="AA151" s="247">
        <f t="shared" si="194"/>
        <v>0</v>
      </c>
      <c r="AB151" s="69">
        <v>0</v>
      </c>
      <c r="AC151" s="247">
        <f t="shared" si="195"/>
        <v>0</v>
      </c>
      <c r="AD151" s="246">
        <f t="shared" si="196"/>
        <v>0</v>
      </c>
      <c r="AE151" s="200">
        <f t="shared" si="197"/>
        <v>0</v>
      </c>
      <c r="AF151" s="254">
        <f t="shared" si="198"/>
        <v>0</v>
      </c>
      <c r="AG151" s="255">
        <f t="shared" si="199"/>
        <v>0</v>
      </c>
      <c r="AH151" s="76"/>
    </row>
    <row r="152" spans="1:34" s="52" customFormat="1" x14ac:dyDescent="0.2">
      <c r="A152" s="223"/>
      <c r="B152" s="224"/>
      <c r="C152" s="225">
        <v>0</v>
      </c>
      <c r="D152" s="68">
        <v>0</v>
      </c>
      <c r="E152" s="246">
        <f t="shared" si="182"/>
        <v>0</v>
      </c>
      <c r="F152" s="69">
        <v>0</v>
      </c>
      <c r="G152" s="247">
        <f t="shared" si="183"/>
        <v>0</v>
      </c>
      <c r="H152" s="69">
        <v>0</v>
      </c>
      <c r="I152" s="247">
        <f t="shared" si="184"/>
        <v>0</v>
      </c>
      <c r="J152" s="69">
        <v>0</v>
      </c>
      <c r="K152" s="247">
        <f t="shared" si="185"/>
        <v>0</v>
      </c>
      <c r="L152" s="69">
        <v>0</v>
      </c>
      <c r="M152" s="247">
        <f t="shared" si="186"/>
        <v>0</v>
      </c>
      <c r="N152" s="69">
        <v>0</v>
      </c>
      <c r="O152" s="247">
        <f t="shared" si="187"/>
        <v>0</v>
      </c>
      <c r="P152" s="69">
        <v>0</v>
      </c>
      <c r="Q152" s="247">
        <f t="shared" si="188"/>
        <v>0</v>
      </c>
      <c r="R152" s="69">
        <v>0</v>
      </c>
      <c r="S152" s="247">
        <f t="shared" si="189"/>
        <v>0</v>
      </c>
      <c r="T152" s="248">
        <f t="shared" si="190"/>
        <v>0</v>
      </c>
      <c r="U152" s="68">
        <v>0</v>
      </c>
      <c r="V152" s="247">
        <f t="shared" si="191"/>
        <v>0</v>
      </c>
      <c r="W152" s="69">
        <v>0</v>
      </c>
      <c r="X152" s="247">
        <f t="shared" si="192"/>
        <v>0</v>
      </c>
      <c r="Y152" s="248">
        <f t="shared" si="193"/>
        <v>0</v>
      </c>
      <c r="Z152" s="68">
        <v>0</v>
      </c>
      <c r="AA152" s="247">
        <f t="shared" si="194"/>
        <v>0</v>
      </c>
      <c r="AB152" s="69">
        <v>0</v>
      </c>
      <c r="AC152" s="247">
        <f t="shared" si="195"/>
        <v>0</v>
      </c>
      <c r="AD152" s="246">
        <f t="shared" si="196"/>
        <v>0</v>
      </c>
      <c r="AE152" s="200">
        <f t="shared" si="197"/>
        <v>0</v>
      </c>
      <c r="AF152" s="254">
        <f t="shared" si="198"/>
        <v>0</v>
      </c>
      <c r="AG152" s="255">
        <f t="shared" si="199"/>
        <v>0</v>
      </c>
      <c r="AH152" s="76"/>
    </row>
    <row r="153" spans="1:34" s="52" customFormat="1" x14ac:dyDescent="0.2">
      <c r="A153" s="223"/>
      <c r="B153" s="224"/>
      <c r="C153" s="225">
        <v>0</v>
      </c>
      <c r="D153" s="68">
        <v>0</v>
      </c>
      <c r="E153" s="246">
        <f t="shared" si="182"/>
        <v>0</v>
      </c>
      <c r="F153" s="69">
        <v>0</v>
      </c>
      <c r="G153" s="247">
        <f t="shared" si="183"/>
        <v>0</v>
      </c>
      <c r="H153" s="69">
        <v>0</v>
      </c>
      <c r="I153" s="247">
        <f t="shared" si="184"/>
        <v>0</v>
      </c>
      <c r="J153" s="69">
        <v>0</v>
      </c>
      <c r="K153" s="247">
        <f t="shared" si="185"/>
        <v>0</v>
      </c>
      <c r="L153" s="69">
        <v>0</v>
      </c>
      <c r="M153" s="247">
        <f t="shared" si="186"/>
        <v>0</v>
      </c>
      <c r="N153" s="69">
        <v>0</v>
      </c>
      <c r="O153" s="247">
        <f t="shared" si="187"/>
        <v>0</v>
      </c>
      <c r="P153" s="69">
        <v>0</v>
      </c>
      <c r="Q153" s="247">
        <f t="shared" si="188"/>
        <v>0</v>
      </c>
      <c r="R153" s="69">
        <v>0</v>
      </c>
      <c r="S153" s="247">
        <f t="shared" si="189"/>
        <v>0</v>
      </c>
      <c r="T153" s="248">
        <f t="shared" si="190"/>
        <v>0</v>
      </c>
      <c r="U153" s="68">
        <v>0</v>
      </c>
      <c r="V153" s="247">
        <f t="shared" si="191"/>
        <v>0</v>
      </c>
      <c r="W153" s="69">
        <v>0</v>
      </c>
      <c r="X153" s="247">
        <f t="shared" si="192"/>
        <v>0</v>
      </c>
      <c r="Y153" s="248">
        <f t="shared" si="193"/>
        <v>0</v>
      </c>
      <c r="Z153" s="68">
        <v>0</v>
      </c>
      <c r="AA153" s="247">
        <f t="shared" si="194"/>
        <v>0</v>
      </c>
      <c r="AB153" s="69">
        <v>0</v>
      </c>
      <c r="AC153" s="247">
        <f t="shared" si="195"/>
        <v>0</v>
      </c>
      <c r="AD153" s="246">
        <f t="shared" si="196"/>
        <v>0</v>
      </c>
      <c r="AE153" s="200">
        <f t="shared" si="197"/>
        <v>0</v>
      </c>
      <c r="AF153" s="254">
        <f t="shared" si="198"/>
        <v>0</v>
      </c>
      <c r="AG153" s="255">
        <f t="shared" si="199"/>
        <v>0</v>
      </c>
      <c r="AH153" s="76"/>
    </row>
    <row r="154" spans="1:34" s="52" customFormat="1" x14ac:dyDescent="0.2">
      <c r="A154" s="223"/>
      <c r="B154" s="224"/>
      <c r="C154" s="225">
        <v>0</v>
      </c>
      <c r="D154" s="68">
        <v>0</v>
      </c>
      <c r="E154" s="246">
        <f t="shared" si="182"/>
        <v>0</v>
      </c>
      <c r="F154" s="69">
        <v>0</v>
      </c>
      <c r="G154" s="247">
        <f t="shared" si="183"/>
        <v>0</v>
      </c>
      <c r="H154" s="69">
        <v>0</v>
      </c>
      <c r="I154" s="247">
        <f t="shared" si="184"/>
        <v>0</v>
      </c>
      <c r="J154" s="69">
        <v>0</v>
      </c>
      <c r="K154" s="247">
        <f t="shared" si="185"/>
        <v>0</v>
      </c>
      <c r="L154" s="69">
        <v>0</v>
      </c>
      <c r="M154" s="247">
        <f t="shared" si="186"/>
        <v>0</v>
      </c>
      <c r="N154" s="69">
        <v>0</v>
      </c>
      <c r="O154" s="247">
        <f t="shared" si="187"/>
        <v>0</v>
      </c>
      <c r="P154" s="69">
        <v>0</v>
      </c>
      <c r="Q154" s="247">
        <f t="shared" si="188"/>
        <v>0</v>
      </c>
      <c r="R154" s="69">
        <v>0</v>
      </c>
      <c r="S154" s="247">
        <f t="shared" si="189"/>
        <v>0</v>
      </c>
      <c r="T154" s="248">
        <f t="shared" si="190"/>
        <v>0</v>
      </c>
      <c r="U154" s="68">
        <v>0</v>
      </c>
      <c r="V154" s="247">
        <f t="shared" si="191"/>
        <v>0</v>
      </c>
      <c r="W154" s="69">
        <v>0</v>
      </c>
      <c r="X154" s="247">
        <f t="shared" si="192"/>
        <v>0</v>
      </c>
      <c r="Y154" s="248">
        <f t="shared" si="193"/>
        <v>0</v>
      </c>
      <c r="Z154" s="68">
        <v>0</v>
      </c>
      <c r="AA154" s="247">
        <f t="shared" si="194"/>
        <v>0</v>
      </c>
      <c r="AB154" s="69">
        <v>0</v>
      </c>
      <c r="AC154" s="247">
        <f t="shared" si="195"/>
        <v>0</v>
      </c>
      <c r="AD154" s="246">
        <f t="shared" si="196"/>
        <v>0</v>
      </c>
      <c r="AE154" s="200">
        <f t="shared" si="197"/>
        <v>0</v>
      </c>
      <c r="AF154" s="254">
        <f t="shared" si="198"/>
        <v>0</v>
      </c>
      <c r="AG154" s="255">
        <f t="shared" si="199"/>
        <v>0</v>
      </c>
      <c r="AH154" s="76"/>
    </row>
    <row r="155" spans="1:34" s="52" customFormat="1" x14ac:dyDescent="0.2">
      <c r="A155" s="223"/>
      <c r="B155" s="224"/>
      <c r="C155" s="225">
        <v>0</v>
      </c>
      <c r="D155" s="68">
        <v>0</v>
      </c>
      <c r="E155" s="246">
        <f t="shared" si="182"/>
        <v>0</v>
      </c>
      <c r="F155" s="69">
        <v>0</v>
      </c>
      <c r="G155" s="247">
        <f t="shared" si="183"/>
        <v>0</v>
      </c>
      <c r="H155" s="69">
        <v>0</v>
      </c>
      <c r="I155" s="247">
        <f t="shared" si="184"/>
        <v>0</v>
      </c>
      <c r="J155" s="69">
        <v>0</v>
      </c>
      <c r="K155" s="247">
        <f t="shared" si="185"/>
        <v>0</v>
      </c>
      <c r="L155" s="69">
        <v>0</v>
      </c>
      <c r="M155" s="247">
        <f t="shared" si="186"/>
        <v>0</v>
      </c>
      <c r="N155" s="69">
        <v>0</v>
      </c>
      <c r="O155" s="247">
        <f t="shared" si="187"/>
        <v>0</v>
      </c>
      <c r="P155" s="69">
        <v>0</v>
      </c>
      <c r="Q155" s="247">
        <f t="shared" si="188"/>
        <v>0</v>
      </c>
      <c r="R155" s="69">
        <v>0</v>
      </c>
      <c r="S155" s="247">
        <f t="shared" si="189"/>
        <v>0</v>
      </c>
      <c r="T155" s="248">
        <f t="shared" si="190"/>
        <v>0</v>
      </c>
      <c r="U155" s="68">
        <v>0</v>
      </c>
      <c r="V155" s="247">
        <f t="shared" si="191"/>
        <v>0</v>
      </c>
      <c r="W155" s="69">
        <v>0</v>
      </c>
      <c r="X155" s="247">
        <f t="shared" si="192"/>
        <v>0</v>
      </c>
      <c r="Y155" s="248">
        <f t="shared" si="193"/>
        <v>0</v>
      </c>
      <c r="Z155" s="68">
        <v>0</v>
      </c>
      <c r="AA155" s="247">
        <f t="shared" si="194"/>
        <v>0</v>
      </c>
      <c r="AB155" s="69">
        <v>0</v>
      </c>
      <c r="AC155" s="247">
        <f t="shared" si="195"/>
        <v>0</v>
      </c>
      <c r="AD155" s="246">
        <f t="shared" si="196"/>
        <v>0</v>
      </c>
      <c r="AE155" s="200">
        <f t="shared" si="197"/>
        <v>0</v>
      </c>
      <c r="AF155" s="254">
        <f t="shared" si="198"/>
        <v>0</v>
      </c>
      <c r="AG155" s="255">
        <f t="shared" si="199"/>
        <v>0</v>
      </c>
      <c r="AH155" s="76"/>
    </row>
    <row r="156" spans="1:34" s="52" customFormat="1" x14ac:dyDescent="0.2">
      <c r="A156" s="223"/>
      <c r="B156" s="224"/>
      <c r="C156" s="225">
        <v>0</v>
      </c>
      <c r="D156" s="68">
        <v>0</v>
      </c>
      <c r="E156" s="246">
        <f t="shared" si="182"/>
        <v>0</v>
      </c>
      <c r="F156" s="69">
        <v>0</v>
      </c>
      <c r="G156" s="247">
        <f t="shared" si="183"/>
        <v>0</v>
      </c>
      <c r="H156" s="69">
        <v>0</v>
      </c>
      <c r="I156" s="247">
        <f t="shared" si="184"/>
        <v>0</v>
      </c>
      <c r="J156" s="69">
        <v>0</v>
      </c>
      <c r="K156" s="247">
        <f t="shared" si="185"/>
        <v>0</v>
      </c>
      <c r="L156" s="69">
        <v>0</v>
      </c>
      <c r="M156" s="247">
        <f t="shared" si="186"/>
        <v>0</v>
      </c>
      <c r="N156" s="69">
        <v>0</v>
      </c>
      <c r="O156" s="247">
        <f t="shared" si="187"/>
        <v>0</v>
      </c>
      <c r="P156" s="69">
        <v>0</v>
      </c>
      <c r="Q156" s="247">
        <f t="shared" si="188"/>
        <v>0</v>
      </c>
      <c r="R156" s="69">
        <v>0</v>
      </c>
      <c r="S156" s="247">
        <f t="shared" si="189"/>
        <v>0</v>
      </c>
      <c r="T156" s="248">
        <f t="shared" si="190"/>
        <v>0</v>
      </c>
      <c r="U156" s="68">
        <v>0</v>
      </c>
      <c r="V156" s="247">
        <f t="shared" si="191"/>
        <v>0</v>
      </c>
      <c r="W156" s="69">
        <v>0</v>
      </c>
      <c r="X156" s="247">
        <f t="shared" si="192"/>
        <v>0</v>
      </c>
      <c r="Y156" s="248">
        <f t="shared" si="193"/>
        <v>0</v>
      </c>
      <c r="Z156" s="68">
        <v>0</v>
      </c>
      <c r="AA156" s="247">
        <f t="shared" si="194"/>
        <v>0</v>
      </c>
      <c r="AB156" s="69">
        <v>0</v>
      </c>
      <c r="AC156" s="247">
        <f t="shared" si="195"/>
        <v>0</v>
      </c>
      <c r="AD156" s="246">
        <f t="shared" si="196"/>
        <v>0</v>
      </c>
      <c r="AE156" s="200">
        <f t="shared" si="197"/>
        <v>0</v>
      </c>
      <c r="AF156" s="254">
        <f t="shared" si="198"/>
        <v>0</v>
      </c>
      <c r="AG156" s="255">
        <f t="shared" si="199"/>
        <v>0</v>
      </c>
      <c r="AH156" s="76"/>
    </row>
    <row r="157" spans="1:34" s="52" customFormat="1" x14ac:dyDescent="0.2">
      <c r="A157" s="223"/>
      <c r="B157" s="224"/>
      <c r="C157" s="225">
        <v>0</v>
      </c>
      <c r="D157" s="68">
        <v>0</v>
      </c>
      <c r="E157" s="246">
        <f t="shared" si="182"/>
        <v>0</v>
      </c>
      <c r="F157" s="69">
        <v>0</v>
      </c>
      <c r="G157" s="247">
        <f t="shared" si="183"/>
        <v>0</v>
      </c>
      <c r="H157" s="69">
        <v>0</v>
      </c>
      <c r="I157" s="247">
        <f t="shared" si="184"/>
        <v>0</v>
      </c>
      <c r="J157" s="69">
        <v>0</v>
      </c>
      <c r="K157" s="247">
        <f t="shared" si="185"/>
        <v>0</v>
      </c>
      <c r="L157" s="69">
        <v>0</v>
      </c>
      <c r="M157" s="247">
        <f t="shared" si="186"/>
        <v>0</v>
      </c>
      <c r="N157" s="69">
        <v>0</v>
      </c>
      <c r="O157" s="247">
        <f t="shared" si="187"/>
        <v>0</v>
      </c>
      <c r="P157" s="69">
        <v>0</v>
      </c>
      <c r="Q157" s="247">
        <f t="shared" si="188"/>
        <v>0</v>
      </c>
      <c r="R157" s="69">
        <v>0</v>
      </c>
      <c r="S157" s="247">
        <f t="shared" si="189"/>
        <v>0</v>
      </c>
      <c r="T157" s="248">
        <f t="shared" si="190"/>
        <v>0</v>
      </c>
      <c r="U157" s="68">
        <v>0</v>
      </c>
      <c r="V157" s="247">
        <f t="shared" si="191"/>
        <v>0</v>
      </c>
      <c r="W157" s="69">
        <v>0</v>
      </c>
      <c r="X157" s="247">
        <f t="shared" si="192"/>
        <v>0</v>
      </c>
      <c r="Y157" s="248">
        <f t="shared" si="193"/>
        <v>0</v>
      </c>
      <c r="Z157" s="68">
        <v>0</v>
      </c>
      <c r="AA157" s="247">
        <f t="shared" si="194"/>
        <v>0</v>
      </c>
      <c r="AB157" s="69">
        <v>0</v>
      </c>
      <c r="AC157" s="247">
        <f t="shared" si="195"/>
        <v>0</v>
      </c>
      <c r="AD157" s="246">
        <f t="shared" si="196"/>
        <v>0</v>
      </c>
      <c r="AE157" s="200">
        <f t="shared" si="197"/>
        <v>0</v>
      </c>
      <c r="AF157" s="254">
        <f t="shared" si="198"/>
        <v>0</v>
      </c>
      <c r="AG157" s="255">
        <f t="shared" si="199"/>
        <v>0</v>
      </c>
      <c r="AH157" s="76"/>
    </row>
    <row r="158" spans="1:34" s="50" customFormat="1" ht="15" customHeight="1" x14ac:dyDescent="0.2">
      <c r="A158" s="227" t="s">
        <v>20</v>
      </c>
      <c r="B158" s="228"/>
      <c r="C158" s="228"/>
      <c r="D158" s="189"/>
      <c r="E158" s="204">
        <f t="shared" ref="E158:AG158" si="200">SUM(E143:E157)</f>
        <v>0</v>
      </c>
      <c r="F158" s="294"/>
      <c r="G158" s="206">
        <f t="shared" si="200"/>
        <v>0</v>
      </c>
      <c r="H158" s="294"/>
      <c r="I158" s="206">
        <f t="shared" ref="I158:K158" si="201">SUM(I143:I157)</f>
        <v>4000</v>
      </c>
      <c r="J158" s="294"/>
      <c r="K158" s="206">
        <f t="shared" si="201"/>
        <v>0</v>
      </c>
      <c r="L158" s="294"/>
      <c r="M158" s="206">
        <f t="shared" ref="M158:O158" si="202">SUM(M143:M157)</f>
        <v>0</v>
      </c>
      <c r="N158" s="294"/>
      <c r="O158" s="206">
        <f t="shared" si="202"/>
        <v>0</v>
      </c>
      <c r="P158" s="294"/>
      <c r="Q158" s="206">
        <f t="shared" ref="Q158:S158" si="203">SUM(Q143:Q157)</f>
        <v>0</v>
      </c>
      <c r="R158" s="294"/>
      <c r="S158" s="206">
        <f t="shared" si="203"/>
        <v>0</v>
      </c>
      <c r="T158" s="208">
        <f t="shared" si="200"/>
        <v>4000</v>
      </c>
      <c r="U158" s="189"/>
      <c r="V158" s="206">
        <f t="shared" si="200"/>
        <v>4120</v>
      </c>
      <c r="W158" s="294"/>
      <c r="X158" s="206">
        <f t="shared" si="200"/>
        <v>0</v>
      </c>
      <c r="Y158" s="208">
        <f t="shared" si="200"/>
        <v>4120</v>
      </c>
      <c r="Z158" s="189"/>
      <c r="AA158" s="206">
        <f t="shared" si="200"/>
        <v>4243.5999999999995</v>
      </c>
      <c r="AB158" s="294"/>
      <c r="AC158" s="206">
        <f t="shared" si="200"/>
        <v>0</v>
      </c>
      <c r="AD158" s="204">
        <f t="shared" si="200"/>
        <v>4243.5999999999995</v>
      </c>
      <c r="AE158" s="207">
        <f t="shared" si="200"/>
        <v>12363.599999999999</v>
      </c>
      <c r="AF158" s="206">
        <f t="shared" si="200"/>
        <v>0</v>
      </c>
      <c r="AG158" s="208">
        <f t="shared" si="200"/>
        <v>12363.599999999999</v>
      </c>
      <c r="AH158" s="290"/>
    </row>
    <row r="159" spans="1:34" s="51" customFormat="1" x14ac:dyDescent="0.2">
      <c r="A159" s="256"/>
      <c r="B159" s="257"/>
      <c r="C159" s="257"/>
      <c r="D159" s="258"/>
      <c r="E159" s="259"/>
      <c r="F159" s="260"/>
      <c r="G159" s="260"/>
      <c r="H159" s="260"/>
      <c r="I159" s="260"/>
      <c r="J159" s="260"/>
      <c r="K159" s="260"/>
      <c r="L159" s="260"/>
      <c r="M159" s="260"/>
      <c r="N159" s="260"/>
      <c r="O159" s="260"/>
      <c r="P159" s="260"/>
      <c r="Q159" s="260"/>
      <c r="R159" s="260"/>
      <c r="S159" s="260"/>
      <c r="T159" s="261"/>
      <c r="U159" s="258"/>
      <c r="V159" s="259"/>
      <c r="W159" s="259"/>
      <c r="X159" s="259"/>
      <c r="Y159" s="261"/>
      <c r="Z159" s="258"/>
      <c r="AA159" s="259"/>
      <c r="AB159" s="259"/>
      <c r="AC159" s="259"/>
      <c r="AD159" s="261"/>
      <c r="AE159" s="262"/>
      <c r="AF159" s="259"/>
      <c r="AG159" s="263"/>
      <c r="AH159" s="264"/>
    </row>
    <row r="160" spans="1:34" s="49" customFormat="1" ht="17" x14ac:dyDescent="0.2">
      <c r="A160" s="265" t="s">
        <v>21</v>
      </c>
      <c r="B160" s="266"/>
      <c r="C160" s="266"/>
      <c r="D160" s="267"/>
      <c r="E160" s="268">
        <f>E31 +E50+E68+E86+E104+E122+E140+E158</f>
        <v>10562.5</v>
      </c>
      <c r="F160" s="269"/>
      <c r="G160" s="269">
        <f>G31 +G50+G68+G86+G104+G122+G140+G158</f>
        <v>10862.5</v>
      </c>
      <c r="H160" s="269"/>
      <c r="I160" s="269">
        <f>I31 +I50+I68+I86+I104+I122+I140+I158</f>
        <v>14562.5</v>
      </c>
      <c r="J160" s="269"/>
      <c r="K160" s="269">
        <f>K31 +K50+K68+K86+K104+K122+K140+K158</f>
        <v>10562.5</v>
      </c>
      <c r="L160" s="269"/>
      <c r="M160" s="269">
        <f>M31 +M50+M68+M86+M104+M122+M140+M158</f>
        <v>23687.5</v>
      </c>
      <c r="N160" s="269"/>
      <c r="O160" s="269">
        <f>O31 +O50+O68+O86+O104+O122+O140+O158</f>
        <v>34937.5</v>
      </c>
      <c r="P160" s="269"/>
      <c r="Q160" s="269">
        <f>Q31 +Q50+Q68+Q86+Q104+Q122+Q140+Q158</f>
        <v>23687.5</v>
      </c>
      <c r="R160" s="269"/>
      <c r="S160" s="269">
        <f>S31 +S50+S68+S86+S104+S122+S140+S158</f>
        <v>34937.5</v>
      </c>
      <c r="T160" s="270">
        <f>T31 +T50+T68+T86+T104+T122+T140+T158</f>
        <v>163800</v>
      </c>
      <c r="U160" s="267"/>
      <c r="V160" s="269">
        <f>V31 +V50+V68+V86+V104+V122+V140+V158</f>
        <v>101420</v>
      </c>
      <c r="W160" s="269"/>
      <c r="X160" s="269">
        <f>X31 +X50+X68+X86+X104+X122+X140+X158</f>
        <v>143959</v>
      </c>
      <c r="Y160" s="270">
        <f>Y31 +Y50+Y68+Y86+Y104+Y122+Y140+Y158</f>
        <v>245379</v>
      </c>
      <c r="Z160" s="267"/>
      <c r="AA160" s="269">
        <f>AA31 +AA50+AA68+AA86+AA104+AA122+AA140+AA158</f>
        <v>104170.1</v>
      </c>
      <c r="AB160" s="269"/>
      <c r="AC160" s="269">
        <f>AC31 +AC50+AC68+AC86+AC104+AC122+AC140+AC158</f>
        <v>147985.26999999999</v>
      </c>
      <c r="AD160" s="268">
        <f>AD31 +AD50+AD68+AD86+AD104+AD122+AD140+AD158</f>
        <v>252155.37000000002</v>
      </c>
      <c r="AE160" s="267">
        <f>AE31 +AE50+AE68+AE86+AE104+AE122+AE140+AE158</f>
        <v>278090.09999999998</v>
      </c>
      <c r="AF160" s="269">
        <f>AF31 +AF50+AF68+AF86+AF104+AF122+AF140+AF158</f>
        <v>383244.27</v>
      </c>
      <c r="AG160" s="270">
        <f>AG31 +AG50+AG68+AG86+AG104+AG122+AG140+AG158</f>
        <v>661334.37</v>
      </c>
      <c r="AH160" s="271"/>
    </row>
    <row r="161" spans="1:35" s="49" customFormat="1" x14ac:dyDescent="0.2">
      <c r="A161" s="272"/>
      <c r="B161" s="273"/>
      <c r="C161" s="273"/>
      <c r="D161" s="274"/>
      <c r="E161" s="275"/>
      <c r="F161" s="276"/>
      <c r="G161" s="276"/>
      <c r="H161" s="276"/>
      <c r="I161" s="276"/>
      <c r="J161" s="276"/>
      <c r="K161" s="276"/>
      <c r="L161" s="276"/>
      <c r="M161" s="276"/>
      <c r="N161" s="276"/>
      <c r="O161" s="276"/>
      <c r="P161" s="276"/>
      <c r="Q161" s="276"/>
      <c r="R161" s="276"/>
      <c r="S161" s="276"/>
      <c r="T161" s="277"/>
      <c r="U161" s="274"/>
      <c r="V161" s="275"/>
      <c r="W161" s="275"/>
      <c r="X161" s="275"/>
      <c r="Y161" s="277"/>
      <c r="Z161" s="274"/>
      <c r="AA161" s="275"/>
      <c r="AB161" s="275"/>
      <c r="AC161" s="275"/>
      <c r="AD161" s="277"/>
      <c r="AE161" s="278"/>
      <c r="AF161" s="275"/>
      <c r="AG161" s="279"/>
      <c r="AH161" s="280"/>
    </row>
    <row r="162" spans="1:35" s="318" customFormat="1" ht="17" x14ac:dyDescent="0.2">
      <c r="A162" s="310" t="s">
        <v>22</v>
      </c>
      <c r="B162" s="311"/>
      <c r="C162" s="311"/>
      <c r="D162" s="193"/>
      <c r="E162" s="312">
        <f>E122</f>
        <v>0</v>
      </c>
      <c r="F162" s="313"/>
      <c r="G162" s="313">
        <f>G122</f>
        <v>0</v>
      </c>
      <c r="H162" s="313"/>
      <c r="I162" s="313">
        <f>I122</f>
        <v>0</v>
      </c>
      <c r="J162" s="313"/>
      <c r="K162" s="313">
        <f>K122</f>
        <v>0</v>
      </c>
      <c r="L162" s="313"/>
      <c r="M162" s="313">
        <f>M122</f>
        <v>11250</v>
      </c>
      <c r="N162" s="313"/>
      <c r="O162" s="313">
        <f>O122</f>
        <v>22500</v>
      </c>
      <c r="P162" s="313"/>
      <c r="Q162" s="313">
        <f>Q122</f>
        <v>11250</v>
      </c>
      <c r="R162" s="313"/>
      <c r="S162" s="313">
        <f>S122</f>
        <v>22500</v>
      </c>
      <c r="T162" s="314">
        <f>T122</f>
        <v>67500</v>
      </c>
      <c r="U162" s="193"/>
      <c r="V162" s="312">
        <f>V122</f>
        <v>46350</v>
      </c>
      <c r="W162" s="312"/>
      <c r="X162" s="312">
        <f>X122</f>
        <v>92700</v>
      </c>
      <c r="Y162" s="314">
        <f>Y122</f>
        <v>139050</v>
      </c>
      <c r="Z162" s="193"/>
      <c r="AA162" s="312">
        <f>AA122</f>
        <v>47740.5</v>
      </c>
      <c r="AB162" s="312"/>
      <c r="AC162" s="312">
        <f>AC122</f>
        <v>95481</v>
      </c>
      <c r="AD162" s="314">
        <f>AD122</f>
        <v>143221.5</v>
      </c>
      <c r="AE162" s="315">
        <f>AE122</f>
        <v>116590.5</v>
      </c>
      <c r="AF162" s="312">
        <f>AF122</f>
        <v>233181</v>
      </c>
      <c r="AG162" s="316">
        <f>AG122</f>
        <v>349771.5</v>
      </c>
      <c r="AH162" s="317"/>
    </row>
    <row r="163" spans="1:35" s="49" customFormat="1" x14ac:dyDescent="0.2">
      <c r="A163" s="281"/>
      <c r="B163" s="273"/>
      <c r="C163" s="273"/>
      <c r="D163" s="274"/>
      <c r="E163" s="275"/>
      <c r="F163" s="276"/>
      <c r="G163" s="276"/>
      <c r="H163" s="276"/>
      <c r="I163" s="276"/>
      <c r="J163" s="276"/>
      <c r="K163" s="276"/>
      <c r="L163" s="276"/>
      <c r="M163" s="276"/>
      <c r="N163" s="276"/>
      <c r="O163" s="276"/>
      <c r="P163" s="276"/>
      <c r="Q163" s="276"/>
      <c r="R163" s="276"/>
      <c r="S163" s="276"/>
      <c r="T163" s="277"/>
      <c r="U163" s="274"/>
      <c r="V163" s="275"/>
      <c r="W163" s="275"/>
      <c r="X163" s="275"/>
      <c r="Y163" s="277"/>
      <c r="Z163" s="274"/>
      <c r="AA163" s="275"/>
      <c r="AB163" s="275"/>
      <c r="AC163" s="275"/>
      <c r="AD163" s="277"/>
      <c r="AE163" s="278"/>
      <c r="AF163" s="275"/>
      <c r="AG163" s="279"/>
      <c r="AH163" s="280"/>
    </row>
    <row r="164" spans="1:35" s="49" customFormat="1" ht="17" x14ac:dyDescent="0.2">
      <c r="A164" s="265" t="s">
        <v>23</v>
      </c>
      <c r="B164" s="266"/>
      <c r="C164" s="266"/>
      <c r="D164" s="267"/>
      <c r="E164" s="268">
        <f>E160-E162</f>
        <v>10562.5</v>
      </c>
      <c r="F164" s="269"/>
      <c r="G164" s="269">
        <f t="shared" ref="G164:T164" si="204">G160-G162</f>
        <v>10862.5</v>
      </c>
      <c r="H164" s="269"/>
      <c r="I164" s="269">
        <f t="shared" ref="I164" si="205">I160-I162</f>
        <v>14562.5</v>
      </c>
      <c r="J164" s="269"/>
      <c r="K164" s="269">
        <f t="shared" ref="K164" si="206">K160-K162</f>
        <v>10562.5</v>
      </c>
      <c r="L164" s="269"/>
      <c r="M164" s="269">
        <f t="shared" ref="M164" si="207">M160-M162</f>
        <v>12437.5</v>
      </c>
      <c r="N164" s="269"/>
      <c r="O164" s="269">
        <f t="shared" ref="O164" si="208">O160-O162</f>
        <v>12437.5</v>
      </c>
      <c r="P164" s="269"/>
      <c r="Q164" s="269">
        <f t="shared" ref="Q164" si="209">Q160-Q162</f>
        <v>12437.5</v>
      </c>
      <c r="R164" s="269"/>
      <c r="S164" s="269">
        <f t="shared" ref="S164" si="210">S160-S162</f>
        <v>12437.5</v>
      </c>
      <c r="T164" s="270">
        <f t="shared" si="204"/>
        <v>96300</v>
      </c>
      <c r="U164" s="267"/>
      <c r="V164" s="269">
        <f t="shared" ref="V164" si="211">V160-V162</f>
        <v>55070</v>
      </c>
      <c r="W164" s="269"/>
      <c r="X164" s="269">
        <f t="shared" ref="X164" si="212">X160-X162</f>
        <v>51259</v>
      </c>
      <c r="Y164" s="270">
        <f t="shared" ref="Y164" si="213">Y160-Y162</f>
        <v>106329</v>
      </c>
      <c r="Z164" s="267"/>
      <c r="AA164" s="269">
        <f t="shared" ref="AA164" si="214">AA160-AA162</f>
        <v>56429.600000000006</v>
      </c>
      <c r="AB164" s="269"/>
      <c r="AC164" s="269">
        <f t="shared" ref="AC164" si="215">AC160-AC162</f>
        <v>52504.26999999999</v>
      </c>
      <c r="AD164" s="268">
        <f t="shared" ref="AD164" si="216">AD160-AD162</f>
        <v>108933.87000000002</v>
      </c>
      <c r="AE164" s="267">
        <f t="shared" ref="AE164" si="217">AE160-AE162</f>
        <v>161499.59999999998</v>
      </c>
      <c r="AF164" s="269">
        <f t="shared" ref="AF164" si="218">AF160-AF162</f>
        <v>150063.27000000002</v>
      </c>
      <c r="AG164" s="270">
        <f t="shared" ref="AG164" si="219">AG160-AG162</f>
        <v>311562.87</v>
      </c>
      <c r="AH164" s="271"/>
    </row>
    <row r="165" spans="1:35" s="49" customFormat="1" x14ac:dyDescent="0.2">
      <c r="A165" s="272"/>
      <c r="B165" s="273"/>
      <c r="C165" s="273"/>
      <c r="D165" s="274"/>
      <c r="E165" s="275"/>
      <c r="F165" s="276"/>
      <c r="G165" s="276"/>
      <c r="H165" s="276"/>
      <c r="I165" s="276"/>
      <c r="J165" s="276"/>
      <c r="K165" s="276"/>
      <c r="L165" s="276"/>
      <c r="M165" s="276"/>
      <c r="N165" s="276"/>
      <c r="O165" s="276"/>
      <c r="P165" s="276"/>
      <c r="Q165" s="276"/>
      <c r="R165" s="276"/>
      <c r="S165" s="276"/>
      <c r="T165" s="277"/>
      <c r="U165" s="274"/>
      <c r="V165" s="275"/>
      <c r="W165" s="275"/>
      <c r="X165" s="275"/>
      <c r="Y165" s="277"/>
      <c r="Z165" s="274"/>
      <c r="AA165" s="275"/>
      <c r="AB165" s="275"/>
      <c r="AC165" s="275"/>
      <c r="AD165" s="277"/>
      <c r="AE165" s="278"/>
      <c r="AF165" s="275"/>
      <c r="AG165" s="279"/>
      <c r="AH165" s="280"/>
    </row>
    <row r="166" spans="1:35" s="49" customFormat="1" ht="17" x14ac:dyDescent="0.2">
      <c r="A166" s="265" t="s">
        <v>4</v>
      </c>
      <c r="B166" s="266"/>
      <c r="C166" s="282">
        <v>0.15</v>
      </c>
      <c r="D166" s="267"/>
      <c r="E166" s="268">
        <f t="shared" ref="E166:T166" si="220">E164*$C$166</f>
        <v>1584.375</v>
      </c>
      <c r="F166" s="269"/>
      <c r="G166" s="269">
        <f t="shared" si="220"/>
        <v>1629.375</v>
      </c>
      <c r="H166" s="269"/>
      <c r="I166" s="269">
        <f t="shared" ref="I166" si="221">I164*$C$166</f>
        <v>2184.375</v>
      </c>
      <c r="J166" s="269"/>
      <c r="K166" s="269">
        <f t="shared" ref="K166" si="222">K164*$C$166</f>
        <v>1584.375</v>
      </c>
      <c r="L166" s="269"/>
      <c r="M166" s="269">
        <f t="shared" ref="M166" si="223">M164*$C$166</f>
        <v>1865.625</v>
      </c>
      <c r="N166" s="269"/>
      <c r="O166" s="269">
        <f t="shared" ref="O166" si="224">O164*$C$166</f>
        <v>1865.625</v>
      </c>
      <c r="P166" s="269"/>
      <c r="Q166" s="269">
        <f t="shared" ref="Q166" si="225">Q164*$C$166</f>
        <v>1865.625</v>
      </c>
      <c r="R166" s="269"/>
      <c r="S166" s="269">
        <f t="shared" ref="S166" si="226">S164*$C$166</f>
        <v>1865.625</v>
      </c>
      <c r="T166" s="270">
        <f t="shared" si="220"/>
        <v>14445</v>
      </c>
      <c r="U166" s="267"/>
      <c r="V166" s="269">
        <f t="shared" ref="V166" si="227">V164*$C$166</f>
        <v>8260.5</v>
      </c>
      <c r="W166" s="269"/>
      <c r="X166" s="269">
        <f t="shared" ref="X166" si="228">X164*$C$166</f>
        <v>7688.8499999999995</v>
      </c>
      <c r="Y166" s="270">
        <f t="shared" ref="Y166" si="229">Y164*$C$166</f>
        <v>15949.349999999999</v>
      </c>
      <c r="Z166" s="267"/>
      <c r="AA166" s="269">
        <f t="shared" ref="AA166" si="230">AA164*$C$166</f>
        <v>8464.44</v>
      </c>
      <c r="AB166" s="269"/>
      <c r="AC166" s="269">
        <f t="shared" ref="AC166" si="231">AC164*$C$166</f>
        <v>7875.6404999999977</v>
      </c>
      <c r="AD166" s="268">
        <f t="shared" ref="AD166" si="232">AD164*$C$166</f>
        <v>16340.080500000004</v>
      </c>
      <c r="AE166" s="267">
        <f t="shared" ref="AE166" si="233">AE164*$C$166</f>
        <v>24224.939999999995</v>
      </c>
      <c r="AF166" s="269">
        <f t="shared" ref="AF166" si="234">AF164*$C$166</f>
        <v>22509.490500000004</v>
      </c>
      <c r="AG166" s="270">
        <f t="shared" ref="AG166" si="235">AG164*$C$166</f>
        <v>46734.430499999995</v>
      </c>
      <c r="AH166" s="271"/>
    </row>
    <row r="167" spans="1:35" s="49" customFormat="1" x14ac:dyDescent="0.2">
      <c r="A167" s="272"/>
      <c r="B167" s="273"/>
      <c r="C167" s="273"/>
      <c r="D167" s="274"/>
      <c r="E167" s="275"/>
      <c r="F167" s="276"/>
      <c r="G167" s="276"/>
      <c r="H167" s="276"/>
      <c r="I167" s="276"/>
      <c r="J167" s="276"/>
      <c r="K167" s="276"/>
      <c r="L167" s="276"/>
      <c r="M167" s="276"/>
      <c r="N167" s="276"/>
      <c r="O167" s="276"/>
      <c r="P167" s="276"/>
      <c r="Q167" s="276"/>
      <c r="R167" s="276"/>
      <c r="S167" s="276"/>
      <c r="T167" s="277"/>
      <c r="U167" s="274"/>
      <c r="V167" s="275"/>
      <c r="W167" s="275"/>
      <c r="X167" s="275"/>
      <c r="Y167" s="277"/>
      <c r="Z167" s="274"/>
      <c r="AA167" s="275"/>
      <c r="AB167" s="275"/>
      <c r="AC167" s="275"/>
      <c r="AD167" s="277"/>
      <c r="AE167" s="278"/>
      <c r="AF167" s="275"/>
      <c r="AG167" s="279"/>
      <c r="AH167" s="280"/>
    </row>
    <row r="168" spans="1:35" s="49" customFormat="1" ht="18" thickBot="1" x14ac:dyDescent="0.25">
      <c r="A168" s="283" t="s">
        <v>24</v>
      </c>
      <c r="B168" s="284"/>
      <c r="C168" s="284"/>
      <c r="D168" s="285"/>
      <c r="E168" s="286">
        <f t="shared" ref="E168:T168" si="236">E166+E160</f>
        <v>12146.875</v>
      </c>
      <c r="F168" s="287"/>
      <c r="G168" s="287">
        <f t="shared" si="236"/>
        <v>12491.875</v>
      </c>
      <c r="H168" s="287"/>
      <c r="I168" s="287">
        <f t="shared" ref="I168" si="237">I166+I160</f>
        <v>16746.875</v>
      </c>
      <c r="J168" s="287"/>
      <c r="K168" s="287">
        <f t="shared" ref="K168" si="238">K166+K160</f>
        <v>12146.875</v>
      </c>
      <c r="L168" s="287"/>
      <c r="M168" s="287">
        <f t="shared" ref="M168" si="239">M166+M160</f>
        <v>25553.125</v>
      </c>
      <c r="N168" s="287"/>
      <c r="O168" s="287">
        <f t="shared" ref="O168" si="240">O166+O160</f>
        <v>36803.125</v>
      </c>
      <c r="P168" s="287"/>
      <c r="Q168" s="287">
        <f t="shared" ref="Q168" si="241">Q166+Q160</f>
        <v>25553.125</v>
      </c>
      <c r="R168" s="287"/>
      <c r="S168" s="287">
        <f t="shared" ref="S168" si="242">S166+S160</f>
        <v>36803.125</v>
      </c>
      <c r="T168" s="288">
        <f t="shared" si="236"/>
        <v>178245</v>
      </c>
      <c r="U168" s="285"/>
      <c r="V168" s="287">
        <f t="shared" ref="V168" si="243">V166+V160</f>
        <v>109680.5</v>
      </c>
      <c r="W168" s="287"/>
      <c r="X168" s="287">
        <f t="shared" ref="X168" si="244">X166+X160</f>
        <v>151647.85</v>
      </c>
      <c r="Y168" s="288">
        <f t="shared" ref="Y168" si="245">Y166+Y160</f>
        <v>261328.35</v>
      </c>
      <c r="Z168" s="285"/>
      <c r="AA168" s="287">
        <f t="shared" ref="AA168" si="246">AA166+AA160</f>
        <v>112634.54000000001</v>
      </c>
      <c r="AB168" s="287"/>
      <c r="AC168" s="287">
        <f t="shared" ref="AC168" si="247">AC166+AC160</f>
        <v>155860.9105</v>
      </c>
      <c r="AD168" s="286">
        <f t="shared" ref="AD168" si="248">AD166+AD160</f>
        <v>268495.45050000004</v>
      </c>
      <c r="AE168" s="285">
        <f t="shared" ref="AE168" si="249">AE166+AE160</f>
        <v>302315.03999999998</v>
      </c>
      <c r="AF168" s="287">
        <f t="shared" ref="AF168" si="250">AF166+AF160</f>
        <v>405753.76050000003</v>
      </c>
      <c r="AG168" s="288">
        <f t="shared" ref="AG168" si="251">AG166+AG160</f>
        <v>708068.80050000001</v>
      </c>
      <c r="AH168" s="289"/>
    </row>
    <row r="169" spans="1:35" ht="17" thickTop="1" x14ac:dyDescent="0.2">
      <c r="A169" s="7"/>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54"/>
      <c r="AI169" s="53"/>
    </row>
    <row r="170" spans="1:3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54"/>
    </row>
    <row r="171" spans="1:35" x14ac:dyDescent="0.2">
      <c r="A171" s="8"/>
      <c r="B171" s="8"/>
      <c r="C171" s="8"/>
      <c r="D171" s="8"/>
      <c r="E171" s="8"/>
      <c r="F171" s="8"/>
      <c r="G171" s="8"/>
      <c r="H171" s="8"/>
      <c r="I171" s="8"/>
      <c r="J171" s="8"/>
      <c r="K171" s="8"/>
      <c r="L171" s="8"/>
      <c r="M171" s="8"/>
      <c r="N171" s="8"/>
      <c r="O171" s="8"/>
      <c r="P171" s="8"/>
      <c r="Q171" s="8"/>
      <c r="R171" s="8"/>
      <c r="S171" s="8"/>
      <c r="T171" s="5"/>
      <c r="U171" s="8"/>
      <c r="V171" s="8"/>
      <c r="W171" s="8"/>
      <c r="X171" s="8"/>
      <c r="Y171" s="5"/>
      <c r="Z171" s="8"/>
      <c r="AA171" s="8"/>
      <c r="AB171" s="8"/>
      <c r="AC171" s="8"/>
      <c r="AD171" s="5"/>
      <c r="AE171" s="8"/>
      <c r="AF171" s="8"/>
      <c r="AG171" s="5"/>
      <c r="AH171" s="10"/>
    </row>
    <row r="173" spans="1:35" x14ac:dyDescent="0.2">
      <c r="T173" s="5"/>
      <c r="Y173" s="5"/>
      <c r="AD173" s="5"/>
      <c r="AG173" s="5"/>
      <c r="AH173" s="10"/>
    </row>
    <row r="174" spans="1:35" x14ac:dyDescent="0.2">
      <c r="T174" s="5"/>
      <c r="Y174" s="5"/>
      <c r="AD174" s="5"/>
      <c r="AG174" s="5"/>
      <c r="AH174" s="10"/>
    </row>
    <row r="175" spans="1:35" x14ac:dyDescent="0.2">
      <c r="A175" s="4"/>
      <c r="T175" s="5"/>
      <c r="Y175" s="5"/>
      <c r="AD175" s="5"/>
      <c r="AG175" s="5"/>
      <c r="AH175" s="10"/>
      <c r="AI175" s="4"/>
    </row>
    <row r="176" spans="1:35" x14ac:dyDescent="0.2">
      <c r="A176" s="4"/>
      <c r="T176" s="5"/>
      <c r="Y176" s="5"/>
      <c r="AD176" s="5"/>
      <c r="AG176" s="5"/>
      <c r="AH176" s="10"/>
      <c r="AI176" s="4"/>
    </row>
    <row r="177" spans="1:35" x14ac:dyDescent="0.2">
      <c r="A177" s="4"/>
      <c r="T177" s="5"/>
      <c r="Y177" s="5"/>
      <c r="AD177" s="5"/>
      <c r="AG177" s="5"/>
      <c r="AH177" s="10"/>
      <c r="AI177" s="4"/>
    </row>
    <row r="178" spans="1:35" x14ac:dyDescent="0.2">
      <c r="A178" s="4"/>
      <c r="AI178" s="4"/>
    </row>
    <row r="179" spans="1:35" x14ac:dyDescent="0.2">
      <c r="A179" s="4"/>
      <c r="AI179" s="4"/>
    </row>
    <row r="180" spans="1:35" x14ac:dyDescent="0.2">
      <c r="A180" s="4"/>
      <c r="AI180" s="4"/>
    </row>
    <row r="181" spans="1:35" x14ac:dyDescent="0.2">
      <c r="A181" s="4"/>
      <c r="AI181" s="4"/>
    </row>
    <row r="182" spans="1:35" x14ac:dyDescent="0.2">
      <c r="A182" s="4"/>
      <c r="AI182" s="4"/>
    </row>
    <row r="183" spans="1:35" x14ac:dyDescent="0.2">
      <c r="A183" s="4"/>
      <c r="AI183" s="4"/>
    </row>
    <row r="184" spans="1:35" x14ac:dyDescent="0.2">
      <c r="A184" s="4"/>
      <c r="AI184" s="4"/>
    </row>
  </sheetData>
  <sheetProtection sheet="1" objects="1" scenarios="1"/>
  <mergeCells count="28">
    <mergeCell ref="AE10:AG10"/>
    <mergeCell ref="AH10:AH13"/>
    <mergeCell ref="A10:A13"/>
    <mergeCell ref="B10:B13"/>
    <mergeCell ref="C10:C13"/>
    <mergeCell ref="D12:E12"/>
    <mergeCell ref="H12:I12"/>
    <mergeCell ref="D10:T10"/>
    <mergeCell ref="D11:G11"/>
    <mergeCell ref="H11:K11"/>
    <mergeCell ref="L11:O11"/>
    <mergeCell ref="P11:S11"/>
    <mergeCell ref="AG11:AG13"/>
    <mergeCell ref="F12:G12"/>
    <mergeCell ref="J12:K12"/>
    <mergeCell ref="L12:M12"/>
    <mergeCell ref="N12:O12"/>
    <mergeCell ref="P12:Q12"/>
    <mergeCell ref="R12:S12"/>
    <mergeCell ref="T11:T13"/>
    <mergeCell ref="Y11:Y13"/>
    <mergeCell ref="AD11:AD13"/>
    <mergeCell ref="AE11:AE13"/>
    <mergeCell ref="AF11:AF13"/>
    <mergeCell ref="U11:V12"/>
    <mergeCell ref="W11:X12"/>
    <mergeCell ref="Z11:AA12"/>
    <mergeCell ref="AB11:AC12"/>
  </mergeCells>
  <conditionalFormatting sqref="D34:AH168 D14:AH31">
    <cfRule type="cellIs" dxfId="1" priority="29" operator="equal">
      <formula>0</formula>
    </cfRule>
  </conditionalFormatting>
  <conditionalFormatting sqref="D160:AH168">
    <cfRule type="cellIs" dxfId="0" priority="3" operator="equal">
      <formula>0</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E3B1B44-B2EB-5D42-8097-7C604EC562EC}">
          <x14:formula1>
            <xm:f>Menus!$A$2:$A$22</xm:f>
          </x14:formula1>
          <xm:sqref>C166</xm:sqref>
        </x14:dataValidation>
        <x14:dataValidation type="list" allowBlank="1" showInputMessage="1" showErrorMessage="1" xr:uid="{7689F29B-171C-1C41-8F10-1725C88887EF}">
          <x14:formula1>
            <xm:f>Menus!$B$2:$B$5</xm:f>
          </x14:formula1>
          <xm:sqref>B15:B30</xm:sqref>
        </x14:dataValidation>
        <x14:dataValidation type="list" allowBlank="1" showInputMessage="1" showErrorMessage="1" xr:uid="{359BF50B-A7DD-0B4D-8961-EF7BCA9C54F0}">
          <x14:formula1>
            <xm:f>Menus!$E$2:$E$13</xm:f>
          </x14:formula1>
          <xm:sqref>B89:B103</xm:sqref>
        </x14:dataValidation>
        <x14:dataValidation type="list" allowBlank="1" showInputMessage="1" showErrorMessage="1" xr:uid="{7C13E51C-DD38-3842-B081-743EB592331A}">
          <x14:formula1>
            <xm:f>Menus!$F$2:$F$9</xm:f>
          </x14:formula1>
          <xm:sqref>B71:B85</xm:sqref>
        </x14:dataValidation>
        <x14:dataValidation type="list" allowBlank="1" showInputMessage="1" showErrorMessage="1" xr:uid="{178D34D4-EA7B-BA44-95D2-3986811A5AD0}">
          <x14:formula1>
            <xm:f>Menus!$G$2:$G$9</xm:f>
          </x14:formula1>
          <xm:sqref>B143:B157</xm:sqref>
        </x14:dataValidation>
        <x14:dataValidation type="list" allowBlank="1" showInputMessage="1" showErrorMessage="1" xr:uid="{717EAD82-25A8-E049-A12D-2982D6E66362}">
          <x14:formula1>
            <xm:f>Menus!$D$2:$D$13</xm:f>
          </x14:formula1>
          <xm:sqref>B53:B67</xm:sqref>
        </x14:dataValidation>
        <x14:dataValidation type="list" allowBlank="1" showInputMessage="1" showErrorMessage="1" xr:uid="{D9E20B44-34D4-AC4A-8221-8DF22A6B5243}">
          <x14:formula1>
            <xm:f>Menus!$C$2:$C$7</xm:f>
          </x14:formula1>
          <xm:sqref>B107:B121 B125:B139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F0"/>
  </sheetPr>
  <dimension ref="A1:Y30"/>
  <sheetViews>
    <sheetView showGridLines="0" zoomScaleNormal="100" workbookViewId="0">
      <selection activeCell="I34" sqref="I34"/>
    </sheetView>
  </sheetViews>
  <sheetFormatPr baseColWidth="10" defaultColWidth="8.83203125" defaultRowHeight="16" x14ac:dyDescent="0.2"/>
  <cols>
    <col min="1" max="1" width="24.83203125" style="11" customWidth="1"/>
    <col min="2" max="15" width="12.83203125" style="13" customWidth="1"/>
    <col min="16" max="16" width="14.83203125" style="13" customWidth="1"/>
    <col min="17" max="18" width="12.83203125" style="13" customWidth="1"/>
    <col min="19" max="19" width="14.83203125" style="13" bestFit="1" customWidth="1"/>
    <col min="20" max="21" width="12.83203125" style="13" customWidth="1"/>
    <col min="22" max="22" width="14.83203125" style="13" bestFit="1" customWidth="1"/>
    <col min="23" max="24" width="12.83203125" style="13" customWidth="1"/>
    <col min="25" max="25" width="12.83203125" style="11" customWidth="1"/>
    <col min="26" max="16384" width="8.83203125" style="11"/>
  </cols>
  <sheetData>
    <row r="1" spans="1:25" ht="18" x14ac:dyDescent="0.2">
      <c r="A1" s="70" t="str">
        <f>'3. Detailed Budget'!A1</f>
        <v>US FOREST SERVICE NOFO: USDA-FS-WOOD INNOVATIONS-2026</v>
      </c>
      <c r="B1" s="3"/>
      <c r="C1" s="3"/>
      <c r="D1" s="3"/>
      <c r="E1" s="3"/>
      <c r="F1" s="3"/>
      <c r="G1" s="3"/>
      <c r="H1" s="3"/>
      <c r="I1" s="3"/>
      <c r="J1" s="3"/>
      <c r="K1" s="3"/>
      <c r="L1" s="3"/>
      <c r="M1" s="3"/>
      <c r="O1" s="3"/>
      <c r="P1" s="3"/>
    </row>
    <row r="2" spans="1:25" x14ac:dyDescent="0.2">
      <c r="A2" s="14" t="str">
        <f>'1. Instructions - READ FIRST'!A2</f>
        <v>Forest Business Alliance Budget Templates and Guidance (Updated 18 March 2026)</v>
      </c>
      <c r="P2" s="3"/>
    </row>
    <row r="3" spans="1:25" x14ac:dyDescent="0.2">
      <c r="A3" s="14"/>
      <c r="P3" s="3"/>
    </row>
    <row r="4" spans="1:25" ht="18" x14ac:dyDescent="0.2">
      <c r="A4" s="72" t="s">
        <v>239</v>
      </c>
      <c r="C4" s="59" t="s">
        <v>228</v>
      </c>
      <c r="D4" s="61"/>
      <c r="E4" s="61"/>
      <c r="F4" s="61"/>
      <c r="G4" s="61"/>
      <c r="H4" s="61"/>
      <c r="I4" s="61"/>
      <c r="J4" s="59"/>
      <c r="K4" s="59"/>
      <c r="L4" s="59"/>
      <c r="M4" s="59"/>
      <c r="N4" s="61"/>
      <c r="O4" s="61"/>
      <c r="P4" s="61"/>
      <c r="Q4" s="61"/>
      <c r="R4" s="61"/>
    </row>
    <row r="5" spans="1:25" ht="17" thickBot="1" x14ac:dyDescent="0.25">
      <c r="A5" s="14"/>
    </row>
    <row r="6" spans="1:25" ht="20" thickTop="1" thickBot="1" x14ac:dyDescent="0.25">
      <c r="A6" s="355" t="s">
        <v>25</v>
      </c>
      <c r="B6" s="372" t="s">
        <v>8</v>
      </c>
      <c r="C6" s="373"/>
      <c r="D6" s="373"/>
      <c r="E6" s="373"/>
      <c r="F6" s="373"/>
      <c r="G6" s="373"/>
      <c r="H6" s="373"/>
      <c r="I6" s="373"/>
      <c r="J6" s="373"/>
      <c r="K6" s="373"/>
      <c r="L6" s="373"/>
      <c r="M6" s="373"/>
      <c r="N6" s="373"/>
      <c r="O6" s="373"/>
      <c r="P6" s="374"/>
      <c r="Q6" s="357" t="s">
        <v>9</v>
      </c>
      <c r="R6" s="358"/>
      <c r="S6" s="359"/>
      <c r="T6" s="357" t="s">
        <v>10</v>
      </c>
      <c r="U6" s="358"/>
      <c r="V6" s="359"/>
      <c r="W6" s="358" t="s">
        <v>12</v>
      </c>
      <c r="X6" s="358"/>
      <c r="Y6" s="359"/>
    </row>
    <row r="7" spans="1:25" ht="18" x14ac:dyDescent="0.2">
      <c r="A7" s="356"/>
      <c r="B7" s="363" t="s">
        <v>163</v>
      </c>
      <c r="C7" s="364"/>
      <c r="D7" s="365"/>
      <c r="E7" s="366" t="s">
        <v>164</v>
      </c>
      <c r="F7" s="364"/>
      <c r="G7" s="367"/>
      <c r="H7" s="368" t="s">
        <v>165</v>
      </c>
      <c r="I7" s="364"/>
      <c r="J7" s="365"/>
      <c r="K7" s="369" t="s">
        <v>166</v>
      </c>
      <c r="L7" s="370"/>
      <c r="M7" s="371"/>
      <c r="N7" s="369" t="s">
        <v>171</v>
      </c>
      <c r="O7" s="370"/>
      <c r="P7" s="375"/>
      <c r="Q7" s="360"/>
      <c r="R7" s="361"/>
      <c r="S7" s="362"/>
      <c r="T7" s="360"/>
      <c r="U7" s="361"/>
      <c r="V7" s="362"/>
      <c r="W7" s="361"/>
      <c r="X7" s="361"/>
      <c r="Y7" s="362"/>
    </row>
    <row r="8" spans="1:25" ht="17" thickBot="1" x14ac:dyDescent="0.25">
      <c r="A8" s="17"/>
      <c r="B8" s="116" t="s">
        <v>77</v>
      </c>
      <c r="C8" s="117" t="s">
        <v>13</v>
      </c>
      <c r="D8" s="118" t="s">
        <v>167</v>
      </c>
      <c r="E8" s="122" t="s">
        <v>77</v>
      </c>
      <c r="F8" s="117" t="s">
        <v>13</v>
      </c>
      <c r="G8" s="123" t="s">
        <v>168</v>
      </c>
      <c r="H8" s="116" t="s">
        <v>77</v>
      </c>
      <c r="I8" s="117" t="s">
        <v>13</v>
      </c>
      <c r="J8" s="118" t="s">
        <v>169</v>
      </c>
      <c r="K8" s="122" t="s">
        <v>77</v>
      </c>
      <c r="L8" s="117" t="s">
        <v>13</v>
      </c>
      <c r="M8" s="123" t="s">
        <v>170</v>
      </c>
      <c r="N8" s="116" t="s">
        <v>77</v>
      </c>
      <c r="O8" s="117" t="s">
        <v>13</v>
      </c>
      <c r="P8" s="118" t="s">
        <v>173</v>
      </c>
      <c r="Q8" s="116" t="s">
        <v>77</v>
      </c>
      <c r="R8" s="117" t="s">
        <v>13</v>
      </c>
      <c r="S8" s="118" t="s">
        <v>172</v>
      </c>
      <c r="T8" s="116" t="s">
        <v>77</v>
      </c>
      <c r="U8" s="117" t="s">
        <v>13</v>
      </c>
      <c r="V8" s="118" t="s">
        <v>174</v>
      </c>
      <c r="W8" s="116" t="s">
        <v>77</v>
      </c>
      <c r="X8" s="117" t="s">
        <v>13</v>
      </c>
      <c r="Y8" s="119" t="s">
        <v>79</v>
      </c>
    </row>
    <row r="9" spans="1:25" ht="25" customHeight="1" x14ac:dyDescent="0.2">
      <c r="A9" s="18" t="s">
        <v>70</v>
      </c>
      <c r="B9" s="120">
        <f>'3. Detailed Budget'!E31</f>
        <v>8125</v>
      </c>
      <c r="C9" s="120">
        <f>'3. Detailed Budget'!G31</f>
        <v>8125</v>
      </c>
      <c r="D9" s="120">
        <f>SUM(B9:C9)</f>
        <v>16250</v>
      </c>
      <c r="E9" s="124">
        <f>'3. Detailed Budget'!I31</f>
        <v>8125</v>
      </c>
      <c r="F9" s="120">
        <f>'3. Detailed Budget'!K31</f>
        <v>8125</v>
      </c>
      <c r="G9" s="125">
        <f>SUM(E9:F9)</f>
        <v>16250</v>
      </c>
      <c r="H9" s="34">
        <f>'3. Detailed Budget'!M31</f>
        <v>8125</v>
      </c>
      <c r="I9" s="120">
        <f>'3. Detailed Budget'!O31</f>
        <v>8125</v>
      </c>
      <c r="J9" s="120">
        <f>SUM(H9:I9)</f>
        <v>16250</v>
      </c>
      <c r="K9" s="124">
        <f>'3. Detailed Budget'!Q31</f>
        <v>8125</v>
      </c>
      <c r="L9" s="120">
        <f>'3. Detailed Budget'!S31</f>
        <v>8125</v>
      </c>
      <c r="M9" s="125">
        <f>SUM(K9:L9)</f>
        <v>16250</v>
      </c>
      <c r="N9" s="29">
        <f>SUM(B9,E9,H9,K9)</f>
        <v>32500</v>
      </c>
      <c r="O9" s="30">
        <f>SUM(C9,F9,I9,L9)</f>
        <v>32500</v>
      </c>
      <c r="P9" s="31">
        <f>'3. Detailed Budget'!T31</f>
        <v>65000</v>
      </c>
      <c r="Q9" s="32">
        <f>'3. Detailed Budget'!V31</f>
        <v>33475</v>
      </c>
      <c r="R9" s="30">
        <f>'3. Detailed Budget'!X31</f>
        <v>33475</v>
      </c>
      <c r="S9" s="31">
        <f>'3. Detailed Budget'!Y31</f>
        <v>66950</v>
      </c>
      <c r="T9" s="33">
        <f>'3. Detailed Budget'!AA31</f>
        <v>34479.25</v>
      </c>
      <c r="U9" s="34">
        <f>'3. Detailed Budget'!AC31</f>
        <v>34479.25</v>
      </c>
      <c r="V9" s="35">
        <f>'3. Detailed Budget'!AD31</f>
        <v>68958.5</v>
      </c>
      <c r="W9" s="184">
        <f>SUM(N9,Q9,T9)</f>
        <v>100454.25</v>
      </c>
      <c r="X9" s="185">
        <f>SUM(O9,R9,U9)</f>
        <v>100454.25</v>
      </c>
      <c r="Y9" s="186">
        <f>SUM(P9,S9,V9)</f>
        <v>200908.5</v>
      </c>
    </row>
    <row r="10" spans="1:25" ht="25" customHeight="1" x14ac:dyDescent="0.2">
      <c r="A10" s="19" t="s">
        <v>71</v>
      </c>
      <c r="B10" s="120">
        <f>'3. Detailed Budget'!E50</f>
        <v>2437.5</v>
      </c>
      <c r="C10" s="120">
        <f>'3. Detailed Budget'!G50</f>
        <v>2437.5</v>
      </c>
      <c r="D10" s="120">
        <f t="shared" ref="D10:D16" si="0">SUM(B10:C10)</f>
        <v>4875</v>
      </c>
      <c r="E10" s="124">
        <f>'3. Detailed Budget'!I50</f>
        <v>2437.5</v>
      </c>
      <c r="F10" s="120">
        <f>'3. Detailed Budget'!K50</f>
        <v>2437.5</v>
      </c>
      <c r="G10" s="125">
        <f t="shared" ref="G10:G16" si="1">SUM(E10:F10)</f>
        <v>4875</v>
      </c>
      <c r="H10" s="34">
        <f>'3. Detailed Budget'!M50</f>
        <v>2437.5</v>
      </c>
      <c r="I10" s="120">
        <f>'3. Detailed Budget'!O50</f>
        <v>2437.5</v>
      </c>
      <c r="J10" s="120">
        <f t="shared" ref="J10:J16" si="2">SUM(H10:I10)</f>
        <v>4875</v>
      </c>
      <c r="K10" s="124">
        <f>'3. Detailed Budget'!Q50</f>
        <v>2437.5</v>
      </c>
      <c r="L10" s="120">
        <f>'3. Detailed Budget'!S50</f>
        <v>2437.5</v>
      </c>
      <c r="M10" s="125">
        <f t="shared" ref="M10:M16" si="3">SUM(K10:L10)</f>
        <v>4875</v>
      </c>
      <c r="N10" s="29">
        <f>SUM(B10,E10,H10,K10)</f>
        <v>9750</v>
      </c>
      <c r="O10" s="30">
        <f t="shared" ref="O10:O16" si="4">SUM(C10,F10,I10,L10)</f>
        <v>9750</v>
      </c>
      <c r="P10" s="35">
        <f>'3. Detailed Budget'!T50</f>
        <v>19500</v>
      </c>
      <c r="Q10" s="33">
        <f>'3. Detailed Budget'!V50</f>
        <v>9750</v>
      </c>
      <c r="R10" s="34">
        <f>'3. Detailed Budget'!X50</f>
        <v>9750</v>
      </c>
      <c r="S10" s="35">
        <f>'3. Detailed Budget'!Y50</f>
        <v>19500</v>
      </c>
      <c r="T10" s="33">
        <f>'3. Detailed Budget'!AA50</f>
        <v>9750</v>
      </c>
      <c r="U10" s="34">
        <f>'3. Detailed Budget'!AC50</f>
        <v>9750</v>
      </c>
      <c r="V10" s="35">
        <f>'3. Detailed Budget'!AD50</f>
        <v>19500</v>
      </c>
      <c r="W10" s="184">
        <f t="shared" ref="W10:W18" si="5">SUM(N10,Q10,T10)</f>
        <v>29250</v>
      </c>
      <c r="X10" s="187">
        <f t="shared" ref="X10:X18" si="6">SUM(O10,R10,U10)</f>
        <v>29250</v>
      </c>
      <c r="Y10" s="186">
        <f t="shared" ref="Y10:Y16" si="7">SUM(P10,S10,V10)</f>
        <v>58500</v>
      </c>
    </row>
    <row r="11" spans="1:25" ht="25" customHeight="1" x14ac:dyDescent="0.2">
      <c r="A11" s="19" t="s">
        <v>1</v>
      </c>
      <c r="B11" s="120">
        <f>'3. Detailed Budget'!E68</f>
        <v>0</v>
      </c>
      <c r="C11" s="120">
        <f>'3. Detailed Budget'!G68</f>
        <v>300</v>
      </c>
      <c r="D11" s="120">
        <f t="shared" si="0"/>
        <v>300</v>
      </c>
      <c r="E11" s="124">
        <f>'3. Detailed Budget'!I68</f>
        <v>0</v>
      </c>
      <c r="F11" s="120">
        <f>'3. Detailed Budget'!K68</f>
        <v>0</v>
      </c>
      <c r="G11" s="125">
        <f t="shared" si="1"/>
        <v>0</v>
      </c>
      <c r="H11" s="34">
        <f>'3. Detailed Budget'!M68</f>
        <v>0</v>
      </c>
      <c r="I11" s="120">
        <f>'3. Detailed Budget'!O68</f>
        <v>0</v>
      </c>
      <c r="J11" s="120">
        <f t="shared" si="2"/>
        <v>0</v>
      </c>
      <c r="K11" s="124">
        <f>'3. Detailed Budget'!Q68</f>
        <v>0</v>
      </c>
      <c r="L11" s="120">
        <f>'3. Detailed Budget'!S68</f>
        <v>0</v>
      </c>
      <c r="M11" s="125">
        <f t="shared" si="3"/>
        <v>0</v>
      </c>
      <c r="N11" s="29">
        <f t="shared" ref="N11:N16" si="8">SUM(B11,E11,H11,K11)</f>
        <v>0</v>
      </c>
      <c r="O11" s="30">
        <f t="shared" si="4"/>
        <v>300</v>
      </c>
      <c r="P11" s="35">
        <f>'3. Detailed Budget'!T68</f>
        <v>300</v>
      </c>
      <c r="Q11" s="33">
        <f>'3. Detailed Budget'!V68</f>
        <v>0</v>
      </c>
      <c r="R11" s="34">
        <f>'3. Detailed Budget'!X68</f>
        <v>309</v>
      </c>
      <c r="S11" s="35">
        <f>'3. Detailed Budget'!Y68</f>
        <v>309</v>
      </c>
      <c r="T11" s="33">
        <f>'3. Detailed Budget'!AA68</f>
        <v>0</v>
      </c>
      <c r="U11" s="34">
        <f>'3. Detailed Budget'!AC68</f>
        <v>318.27</v>
      </c>
      <c r="V11" s="35">
        <f>'3. Detailed Budget'!AD68</f>
        <v>318.27</v>
      </c>
      <c r="W11" s="184">
        <f t="shared" si="5"/>
        <v>0</v>
      </c>
      <c r="X11" s="187">
        <f t="shared" si="6"/>
        <v>927.27</v>
      </c>
      <c r="Y11" s="186">
        <f t="shared" si="7"/>
        <v>927.27</v>
      </c>
    </row>
    <row r="12" spans="1:25" ht="25" customHeight="1" x14ac:dyDescent="0.2">
      <c r="A12" s="19" t="s">
        <v>2</v>
      </c>
      <c r="B12" s="120">
        <f>'3. Detailed Budget'!E86</f>
        <v>0</v>
      </c>
      <c r="C12" s="120">
        <f>'3. Detailed Budget'!G86</f>
        <v>0</v>
      </c>
      <c r="D12" s="120">
        <f t="shared" si="0"/>
        <v>0</v>
      </c>
      <c r="E12" s="124">
        <f>'3. Detailed Budget'!I86</f>
        <v>0</v>
      </c>
      <c r="F12" s="120">
        <f>'3. Detailed Budget'!K86</f>
        <v>0</v>
      </c>
      <c r="G12" s="125">
        <f t="shared" si="1"/>
        <v>0</v>
      </c>
      <c r="H12" s="34">
        <f>'3. Detailed Budget'!M86</f>
        <v>0</v>
      </c>
      <c r="I12" s="120">
        <f>'3. Detailed Budget'!O86</f>
        <v>0</v>
      </c>
      <c r="J12" s="120">
        <f t="shared" si="2"/>
        <v>0</v>
      </c>
      <c r="K12" s="124">
        <f>'3. Detailed Budget'!Q86</f>
        <v>0</v>
      </c>
      <c r="L12" s="120">
        <f>'3. Detailed Budget'!S86</f>
        <v>0</v>
      </c>
      <c r="M12" s="125">
        <f t="shared" si="3"/>
        <v>0</v>
      </c>
      <c r="N12" s="29">
        <f t="shared" si="8"/>
        <v>0</v>
      </c>
      <c r="O12" s="30">
        <f t="shared" si="4"/>
        <v>0</v>
      </c>
      <c r="P12" s="35">
        <f>'3. Detailed Budget'!T86</f>
        <v>0</v>
      </c>
      <c r="Q12" s="33">
        <f>'3. Detailed Budget'!V86</f>
        <v>0</v>
      </c>
      <c r="R12" s="34">
        <f>'3. Detailed Budget'!X86</f>
        <v>0</v>
      </c>
      <c r="S12" s="35">
        <f>'3. Detailed Budget'!Y86</f>
        <v>0</v>
      </c>
      <c r="T12" s="33">
        <f>'3. Detailed Budget'!AA86</f>
        <v>0</v>
      </c>
      <c r="U12" s="34">
        <f>'3. Detailed Budget'!AC86</f>
        <v>0</v>
      </c>
      <c r="V12" s="35">
        <f>'3. Detailed Budget'!AD86</f>
        <v>0</v>
      </c>
      <c r="W12" s="184">
        <f t="shared" si="5"/>
        <v>0</v>
      </c>
      <c r="X12" s="187">
        <f t="shared" si="6"/>
        <v>0</v>
      </c>
      <c r="Y12" s="186">
        <f t="shared" si="7"/>
        <v>0</v>
      </c>
    </row>
    <row r="13" spans="1:25" ht="25" customHeight="1" x14ac:dyDescent="0.2">
      <c r="A13" s="19" t="s">
        <v>72</v>
      </c>
      <c r="B13" s="120">
        <f>'3. Detailed Budget'!E104</f>
        <v>0</v>
      </c>
      <c r="C13" s="120">
        <f>'3. Detailed Budget'!G104</f>
        <v>0</v>
      </c>
      <c r="D13" s="120">
        <f t="shared" si="0"/>
        <v>0</v>
      </c>
      <c r="E13" s="124">
        <f>'3. Detailed Budget'!I104</f>
        <v>0</v>
      </c>
      <c r="F13" s="120">
        <f>'3. Detailed Budget'!K104</f>
        <v>0</v>
      </c>
      <c r="G13" s="125">
        <f t="shared" si="1"/>
        <v>0</v>
      </c>
      <c r="H13" s="34">
        <f>'3. Detailed Budget'!M104</f>
        <v>1875</v>
      </c>
      <c r="I13" s="120">
        <f>'3. Detailed Budget'!O104</f>
        <v>1875</v>
      </c>
      <c r="J13" s="120">
        <f t="shared" si="2"/>
        <v>3750</v>
      </c>
      <c r="K13" s="124">
        <f>'3. Detailed Budget'!Q104</f>
        <v>1875</v>
      </c>
      <c r="L13" s="120">
        <f>'3. Detailed Budget'!S104</f>
        <v>1875</v>
      </c>
      <c r="M13" s="125">
        <f t="shared" si="3"/>
        <v>3750</v>
      </c>
      <c r="N13" s="29">
        <f t="shared" si="8"/>
        <v>3750</v>
      </c>
      <c r="O13" s="30">
        <f t="shared" si="4"/>
        <v>3750</v>
      </c>
      <c r="P13" s="35">
        <f>'3. Detailed Budget'!T104</f>
        <v>7500</v>
      </c>
      <c r="Q13" s="33">
        <f>'3. Detailed Budget'!V104</f>
        <v>7725</v>
      </c>
      <c r="R13" s="34">
        <f>'3. Detailed Budget'!X104</f>
        <v>7725</v>
      </c>
      <c r="S13" s="35">
        <f>'3. Detailed Budget'!Y104</f>
        <v>15450</v>
      </c>
      <c r="T13" s="33">
        <f>'3. Detailed Budget'!AA104</f>
        <v>7956.75</v>
      </c>
      <c r="U13" s="34">
        <f>'3. Detailed Budget'!AC104</f>
        <v>7956.75</v>
      </c>
      <c r="V13" s="35">
        <f>'3. Detailed Budget'!AD104</f>
        <v>15913.5</v>
      </c>
      <c r="W13" s="184">
        <f t="shared" si="5"/>
        <v>19431.75</v>
      </c>
      <c r="X13" s="187">
        <f t="shared" si="6"/>
        <v>19431.75</v>
      </c>
      <c r="Y13" s="186">
        <f t="shared" si="7"/>
        <v>38863.5</v>
      </c>
    </row>
    <row r="14" spans="1:25" ht="25" customHeight="1" x14ac:dyDescent="0.2">
      <c r="A14" s="19" t="s">
        <v>0</v>
      </c>
      <c r="B14" s="120">
        <f>'3. Detailed Budget'!E122</f>
        <v>0</v>
      </c>
      <c r="C14" s="120">
        <f>'3. Detailed Budget'!G122</f>
        <v>0</v>
      </c>
      <c r="D14" s="120">
        <f t="shared" si="0"/>
        <v>0</v>
      </c>
      <c r="E14" s="124">
        <f>'3. Detailed Budget'!I122</f>
        <v>0</v>
      </c>
      <c r="F14" s="120">
        <f>'3. Detailed Budget'!K122</f>
        <v>0</v>
      </c>
      <c r="G14" s="125">
        <f t="shared" si="1"/>
        <v>0</v>
      </c>
      <c r="H14" s="34">
        <f>'3. Detailed Budget'!M122</f>
        <v>11250</v>
      </c>
      <c r="I14" s="120">
        <f>'3. Detailed Budget'!O122</f>
        <v>22500</v>
      </c>
      <c r="J14" s="120">
        <f>SUM(H14:I14)</f>
        <v>33750</v>
      </c>
      <c r="K14" s="124">
        <f>'3. Detailed Budget'!Q122</f>
        <v>11250</v>
      </c>
      <c r="L14" s="120">
        <f>'3. Detailed Budget'!S122</f>
        <v>22500</v>
      </c>
      <c r="M14" s="125">
        <f t="shared" si="3"/>
        <v>33750</v>
      </c>
      <c r="N14" s="29">
        <f t="shared" si="8"/>
        <v>22500</v>
      </c>
      <c r="O14" s="30">
        <f t="shared" si="4"/>
        <v>45000</v>
      </c>
      <c r="P14" s="35">
        <f>'3. Detailed Budget'!T122</f>
        <v>67500</v>
      </c>
      <c r="Q14" s="33">
        <f>'3. Detailed Budget'!V122</f>
        <v>46350</v>
      </c>
      <c r="R14" s="34">
        <f>'3. Detailed Budget'!X122</f>
        <v>92700</v>
      </c>
      <c r="S14" s="35">
        <f>'3. Detailed Budget'!Y122</f>
        <v>139050</v>
      </c>
      <c r="T14" s="33">
        <f>'3. Detailed Budget'!AA122</f>
        <v>47740.5</v>
      </c>
      <c r="U14" s="34">
        <f>'3. Detailed Budget'!AC122</f>
        <v>95481</v>
      </c>
      <c r="V14" s="35">
        <f>'3. Detailed Budget'!AD122</f>
        <v>143221.5</v>
      </c>
      <c r="W14" s="184">
        <f t="shared" si="5"/>
        <v>116590.5</v>
      </c>
      <c r="X14" s="187">
        <f t="shared" si="6"/>
        <v>233181</v>
      </c>
      <c r="Y14" s="186">
        <f t="shared" si="7"/>
        <v>349771.5</v>
      </c>
    </row>
    <row r="15" spans="1:25" ht="25" customHeight="1" x14ac:dyDescent="0.2">
      <c r="A15" s="19" t="s">
        <v>192</v>
      </c>
      <c r="B15" s="120">
        <f>'3. Detailed Budget'!E140</f>
        <v>0</v>
      </c>
      <c r="C15" s="120">
        <f>'3. Detailed Budget'!G140</f>
        <v>0</v>
      </c>
      <c r="D15" s="120">
        <f t="shared" ref="D15" si="9">SUM(B15:C15)</f>
        <v>0</v>
      </c>
      <c r="E15" s="124">
        <f>'3. Detailed Budget'!I140</f>
        <v>0</v>
      </c>
      <c r="F15" s="120">
        <f>'3. Detailed Budget'!K140</f>
        <v>0</v>
      </c>
      <c r="G15" s="125">
        <f t="shared" ref="G15" si="10">SUM(E15:F15)</f>
        <v>0</v>
      </c>
      <c r="H15" s="34">
        <f>'3. Detailed Budget'!M140</f>
        <v>0</v>
      </c>
      <c r="I15" s="120">
        <f>'3. Detailed Budget'!O140</f>
        <v>0</v>
      </c>
      <c r="J15" s="120">
        <f t="shared" ref="J15" si="11">SUM(H15:I15)</f>
        <v>0</v>
      </c>
      <c r="K15" s="124">
        <f>'3. Detailed Budget'!Q140</f>
        <v>0</v>
      </c>
      <c r="L15" s="120">
        <f>'3. Detailed Budget'!S140</f>
        <v>0</v>
      </c>
      <c r="M15" s="125">
        <f t="shared" ref="M15" si="12">SUM(K15:L15)</f>
        <v>0</v>
      </c>
      <c r="N15" s="29">
        <f>SUM(B15,E15,H15,K15)</f>
        <v>0</v>
      </c>
      <c r="O15" s="30">
        <f>SUM(C15,F15,I15,L15)</f>
        <v>0</v>
      </c>
      <c r="P15" s="35">
        <f>'3. Detailed Budget'!T140</f>
        <v>0</v>
      </c>
      <c r="Q15" s="33">
        <f>'3. Detailed Budget'!V140</f>
        <v>0</v>
      </c>
      <c r="R15" s="34">
        <f>'3. Detailed Budget'!X140</f>
        <v>0</v>
      </c>
      <c r="S15" s="35">
        <f>'3. Detailed Budget'!Y140</f>
        <v>0</v>
      </c>
      <c r="T15" s="33">
        <f>'3. Detailed Budget'!AA140</f>
        <v>0</v>
      </c>
      <c r="U15" s="34">
        <f>'3. Detailed Budget'!AC140</f>
        <v>0</v>
      </c>
      <c r="V15" s="35">
        <f>'3. Detailed Budget'!AD140</f>
        <v>0</v>
      </c>
      <c r="W15" s="184">
        <f t="shared" si="5"/>
        <v>0</v>
      </c>
      <c r="X15" s="187">
        <f t="shared" si="6"/>
        <v>0</v>
      </c>
      <c r="Y15" s="186">
        <f>SUM(P15,S15,V15)</f>
        <v>0</v>
      </c>
    </row>
    <row r="16" spans="1:25" ht="25" customHeight="1" x14ac:dyDescent="0.2">
      <c r="A16" s="19" t="s">
        <v>3</v>
      </c>
      <c r="B16" s="120">
        <f>'3. Detailed Budget'!E158</f>
        <v>0</v>
      </c>
      <c r="C16" s="120">
        <f>'3. Detailed Budget'!G158</f>
        <v>0</v>
      </c>
      <c r="D16" s="120">
        <f t="shared" si="0"/>
        <v>0</v>
      </c>
      <c r="E16" s="124">
        <f>'3. Detailed Budget'!I158</f>
        <v>4000</v>
      </c>
      <c r="F16" s="120">
        <f>'3. Detailed Budget'!K158</f>
        <v>0</v>
      </c>
      <c r="G16" s="125">
        <f t="shared" si="1"/>
        <v>4000</v>
      </c>
      <c r="H16" s="34">
        <f>'3. Detailed Budget'!M158</f>
        <v>0</v>
      </c>
      <c r="I16" s="120">
        <f>'3. Detailed Budget'!O158</f>
        <v>0</v>
      </c>
      <c r="J16" s="120">
        <f t="shared" si="2"/>
        <v>0</v>
      </c>
      <c r="K16" s="124">
        <f>'3. Detailed Budget'!Q158</f>
        <v>0</v>
      </c>
      <c r="L16" s="120">
        <f>'3. Detailed Budget'!S158</f>
        <v>0</v>
      </c>
      <c r="M16" s="125">
        <f t="shared" si="3"/>
        <v>0</v>
      </c>
      <c r="N16" s="29">
        <f t="shared" si="8"/>
        <v>4000</v>
      </c>
      <c r="O16" s="30">
        <f t="shared" si="4"/>
        <v>0</v>
      </c>
      <c r="P16" s="35">
        <f>'3. Detailed Budget'!T158</f>
        <v>4000</v>
      </c>
      <c r="Q16" s="33">
        <f>'3. Detailed Budget'!V158</f>
        <v>4120</v>
      </c>
      <c r="R16" s="34">
        <f>'3. Detailed Budget'!X158</f>
        <v>0</v>
      </c>
      <c r="S16" s="35">
        <f>'3. Detailed Budget'!Y158</f>
        <v>4120</v>
      </c>
      <c r="T16" s="33">
        <f>'3. Detailed Budget'!AA158</f>
        <v>4243.5999999999995</v>
      </c>
      <c r="U16" s="34">
        <f>'3. Detailed Budget'!AC158</f>
        <v>0</v>
      </c>
      <c r="V16" s="35">
        <f>'3. Detailed Budget'!AD158</f>
        <v>4243.5999999999995</v>
      </c>
      <c r="W16" s="184">
        <f t="shared" si="5"/>
        <v>12363.599999999999</v>
      </c>
      <c r="X16" s="187">
        <f t="shared" si="6"/>
        <v>0</v>
      </c>
      <c r="Y16" s="186">
        <f t="shared" si="7"/>
        <v>12363.599999999999</v>
      </c>
    </row>
    <row r="17" spans="1:25" ht="25" customHeight="1" x14ac:dyDescent="0.2">
      <c r="A17" s="20" t="s">
        <v>21</v>
      </c>
      <c r="B17" s="121">
        <f>'3. Detailed Budget'!E160</f>
        <v>10562.5</v>
      </c>
      <c r="C17" s="121">
        <f>'3. Detailed Budget'!G160</f>
        <v>10862.5</v>
      </c>
      <c r="D17" s="121">
        <f t="shared" ref="D17:D18" si="13">SUM(B17:C17)</f>
        <v>21425</v>
      </c>
      <c r="E17" s="126">
        <f>'3. Detailed Budget'!I160</f>
        <v>14562.5</v>
      </c>
      <c r="F17" s="121">
        <f>'3. Detailed Budget'!K160</f>
        <v>10562.5</v>
      </c>
      <c r="G17" s="127">
        <f t="shared" ref="G17:G18" si="14">SUM(E17:F17)</f>
        <v>25125</v>
      </c>
      <c r="H17" s="40">
        <f>'3. Detailed Budget'!M160</f>
        <v>23687.5</v>
      </c>
      <c r="I17" s="121">
        <f>'3. Detailed Budget'!O160</f>
        <v>34937.5</v>
      </c>
      <c r="J17" s="121">
        <f>SUM(H17:I17)</f>
        <v>58625</v>
      </c>
      <c r="K17" s="126">
        <f>'3. Detailed Budget'!Q160</f>
        <v>23687.5</v>
      </c>
      <c r="L17" s="121">
        <f>'3. Detailed Budget'!S160</f>
        <v>34937.5</v>
      </c>
      <c r="M17" s="127">
        <f t="shared" ref="M17:M18" si="15">SUM(K17:L17)</f>
        <v>58625</v>
      </c>
      <c r="N17" s="36">
        <f>SUM(B17,E17,H17,K17)</f>
        <v>72500</v>
      </c>
      <c r="O17" s="37">
        <f t="shared" ref="O17:O18" si="16">SUM(C17,F17,I17,L17)</f>
        <v>91300</v>
      </c>
      <c r="P17" s="38">
        <f>'3. Detailed Budget'!T160</f>
        <v>163800</v>
      </c>
      <c r="Q17" s="39">
        <f>'3. Detailed Budget'!V160</f>
        <v>101420</v>
      </c>
      <c r="R17" s="40">
        <f>'3. Detailed Budget'!X160</f>
        <v>143959</v>
      </c>
      <c r="S17" s="38">
        <f>'3. Detailed Budget'!Y160</f>
        <v>245379</v>
      </c>
      <c r="T17" s="39">
        <f>'3. Detailed Budget'!AA160</f>
        <v>104170.1</v>
      </c>
      <c r="U17" s="40">
        <f>'3. Detailed Budget'!AC160</f>
        <v>147985.26999999999</v>
      </c>
      <c r="V17" s="38">
        <f>'3. Detailed Budget'!AD160</f>
        <v>252155.37000000002</v>
      </c>
      <c r="W17" s="41">
        <f t="shared" si="5"/>
        <v>278090.09999999998</v>
      </c>
      <c r="X17" s="42">
        <f t="shared" si="6"/>
        <v>383244.27</v>
      </c>
      <c r="Y17" s="43">
        <f t="shared" ref="Y17" si="17">SUM(P17,S17,V17)</f>
        <v>661334.37</v>
      </c>
    </row>
    <row r="18" spans="1:25" ht="25" customHeight="1" thickBot="1" x14ac:dyDescent="0.25">
      <c r="A18" s="19" t="s">
        <v>4</v>
      </c>
      <c r="B18" s="120">
        <f>'3. Detailed Budget'!E166</f>
        <v>1584.375</v>
      </c>
      <c r="C18" s="120">
        <f>'3. Detailed Budget'!G166</f>
        <v>1629.375</v>
      </c>
      <c r="D18" s="120">
        <f t="shared" si="13"/>
        <v>3213.75</v>
      </c>
      <c r="E18" s="124">
        <f>'3. Detailed Budget'!I166</f>
        <v>2184.375</v>
      </c>
      <c r="F18" s="120">
        <f>'3. Detailed Budget'!K166</f>
        <v>1584.375</v>
      </c>
      <c r="G18" s="125">
        <f t="shared" si="14"/>
        <v>3768.75</v>
      </c>
      <c r="H18" s="34">
        <f>'3. Detailed Budget'!M166</f>
        <v>1865.625</v>
      </c>
      <c r="I18" s="120">
        <f>'3. Detailed Budget'!O166</f>
        <v>1865.625</v>
      </c>
      <c r="J18" s="120">
        <f t="shared" ref="J18" si="18">SUM(H18:I18)</f>
        <v>3731.25</v>
      </c>
      <c r="K18" s="124">
        <f>'3. Detailed Budget'!Q166</f>
        <v>1865.625</v>
      </c>
      <c r="L18" s="120">
        <f>'3. Detailed Budget'!S166</f>
        <v>1865.625</v>
      </c>
      <c r="M18" s="125">
        <f t="shared" si="15"/>
        <v>3731.25</v>
      </c>
      <c r="N18" s="29">
        <f t="shared" ref="N18" si="19">SUM(B18,E18,H18,K18)</f>
        <v>7500</v>
      </c>
      <c r="O18" s="30">
        <f t="shared" si="16"/>
        <v>6945</v>
      </c>
      <c r="P18" s="35">
        <f>'3. Detailed Budget'!T166</f>
        <v>14445</v>
      </c>
      <c r="Q18" s="33">
        <f>'3. Detailed Budget'!V166</f>
        <v>8260.5</v>
      </c>
      <c r="R18" s="34">
        <f>'3. Detailed Budget'!X166</f>
        <v>7688.8499999999995</v>
      </c>
      <c r="S18" s="35">
        <f>'3. Detailed Budget'!Y166</f>
        <v>15949.349999999999</v>
      </c>
      <c r="T18" s="33">
        <f>'3. Detailed Budget'!AA166</f>
        <v>8464.44</v>
      </c>
      <c r="U18" s="34">
        <f>'3. Detailed Budget'!AC166</f>
        <v>7875.6404999999977</v>
      </c>
      <c r="V18" s="35">
        <f>'3. Detailed Budget'!AD166</f>
        <v>16340.080500000004</v>
      </c>
      <c r="W18" s="184">
        <f t="shared" si="5"/>
        <v>24224.940000000002</v>
      </c>
      <c r="X18" s="187">
        <f t="shared" si="6"/>
        <v>22509.490499999996</v>
      </c>
      <c r="Y18" s="186">
        <f>SUM(P18,S18,V18)</f>
        <v>46734.430500000002</v>
      </c>
    </row>
    <row r="19" spans="1:25" s="12" customFormat="1" ht="25" customHeight="1" thickBot="1" x14ac:dyDescent="0.25">
      <c r="A19" s="21" t="s">
        <v>11</v>
      </c>
      <c r="B19" s="45">
        <f t="shared" ref="B19:M19" si="20">B17+B18</f>
        <v>12146.875</v>
      </c>
      <c r="C19" s="45">
        <f t="shared" si="20"/>
        <v>12491.875</v>
      </c>
      <c r="D19" s="45">
        <f t="shared" si="20"/>
        <v>24638.75</v>
      </c>
      <c r="E19" s="128">
        <f t="shared" si="20"/>
        <v>16746.875</v>
      </c>
      <c r="F19" s="45">
        <f t="shared" si="20"/>
        <v>12146.875</v>
      </c>
      <c r="G19" s="129">
        <f t="shared" si="20"/>
        <v>28893.75</v>
      </c>
      <c r="H19" s="48">
        <f t="shared" si="20"/>
        <v>25553.125</v>
      </c>
      <c r="I19" s="45">
        <f t="shared" si="20"/>
        <v>36803.125</v>
      </c>
      <c r="J19" s="45">
        <f t="shared" si="20"/>
        <v>62356.25</v>
      </c>
      <c r="K19" s="128">
        <f t="shared" si="20"/>
        <v>25553.125</v>
      </c>
      <c r="L19" s="45">
        <f t="shared" si="20"/>
        <v>36803.125</v>
      </c>
      <c r="M19" s="129">
        <f t="shared" si="20"/>
        <v>62356.25</v>
      </c>
      <c r="N19" s="44">
        <f>N17+N18</f>
        <v>80000</v>
      </c>
      <c r="O19" s="45">
        <f>O17+O18</f>
        <v>98245</v>
      </c>
      <c r="P19" s="46">
        <f>P17+P18</f>
        <v>178245</v>
      </c>
      <c r="Q19" s="47">
        <f t="shared" ref="Q19:S19" si="21">Q17+Q18</f>
        <v>109680.5</v>
      </c>
      <c r="R19" s="48">
        <f t="shared" si="21"/>
        <v>151647.85</v>
      </c>
      <c r="S19" s="46">
        <f t="shared" si="21"/>
        <v>261328.35</v>
      </c>
      <c r="T19" s="47">
        <f t="shared" ref="T19:U19" si="22">T17+T18</f>
        <v>112634.54000000001</v>
      </c>
      <c r="U19" s="48">
        <f t="shared" si="22"/>
        <v>155860.9105</v>
      </c>
      <c r="V19" s="46">
        <f>V17+V18</f>
        <v>268495.45050000004</v>
      </c>
      <c r="W19" s="48">
        <f>W17+W18</f>
        <v>302315.03999999998</v>
      </c>
      <c r="X19" s="188">
        <f>X17+X18</f>
        <v>405753.76050000003</v>
      </c>
      <c r="Y19" s="46">
        <f t="shared" ref="Y19" si="23">Y17+Y18</f>
        <v>708068.80050000001</v>
      </c>
    </row>
    <row r="20" spans="1:25" ht="17" thickTop="1" x14ac:dyDescent="0.2">
      <c r="A20" s="22"/>
      <c r="B20" s="15"/>
      <c r="C20" s="15"/>
      <c r="D20" s="15"/>
      <c r="E20" s="15"/>
      <c r="F20" s="15"/>
      <c r="G20" s="15"/>
      <c r="H20" s="15"/>
      <c r="I20" s="15"/>
      <c r="J20" s="15"/>
      <c r="K20" s="15"/>
      <c r="L20" s="15"/>
      <c r="M20" s="15"/>
      <c r="N20" s="15"/>
      <c r="O20" s="15"/>
      <c r="P20" s="15"/>
      <c r="Q20" s="23"/>
      <c r="R20" s="15"/>
      <c r="S20" s="24"/>
      <c r="T20" s="23"/>
      <c r="U20" s="15"/>
      <c r="V20" s="24"/>
      <c r="W20" s="15"/>
      <c r="X20" s="15"/>
      <c r="Y20" s="16"/>
    </row>
    <row r="30" spans="1:25" x14ac:dyDescent="0.2">
      <c r="U30" s="55"/>
    </row>
  </sheetData>
  <sheetProtection sheet="1" objects="1" scenarios="1"/>
  <mergeCells count="10">
    <mergeCell ref="A6:A7"/>
    <mergeCell ref="Q6:S7"/>
    <mergeCell ref="T6:V7"/>
    <mergeCell ref="W6:Y7"/>
    <mergeCell ref="B7:D7"/>
    <mergeCell ref="E7:G7"/>
    <mergeCell ref="H7:J7"/>
    <mergeCell ref="K7:M7"/>
    <mergeCell ref="B6:P6"/>
    <mergeCell ref="N7:P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30E18-F79D-AF4E-8C55-7A63A45629A5}">
  <sheetPr>
    <tabColor rgb="FFFFC000"/>
  </sheetPr>
  <dimension ref="A1:I41"/>
  <sheetViews>
    <sheetView topLeftCell="A28" workbookViewId="0">
      <selection activeCell="A2" sqref="A2"/>
    </sheetView>
  </sheetViews>
  <sheetFormatPr baseColWidth="10" defaultRowHeight="15" x14ac:dyDescent="0.2"/>
  <cols>
    <col min="1" max="1" width="5" customWidth="1"/>
    <col min="2" max="2" width="27.83203125" customWidth="1"/>
    <col min="3" max="6" width="17.83203125" customWidth="1"/>
    <col min="7" max="9" width="12.5" bestFit="1" customWidth="1"/>
  </cols>
  <sheetData>
    <row r="1" spans="1:9" ht="18" x14ac:dyDescent="0.2">
      <c r="A1" s="70" t="str">
        <f>'2. NOFO Overview'!A1</f>
        <v>US FOREST SERVICE NOFO: USDA-FS-WOOD INNOVATIONS-2026</v>
      </c>
    </row>
    <row r="2" spans="1:9" ht="16" x14ac:dyDescent="0.2">
      <c r="A2" s="2" t="str">
        <f>'1. Instructions - READ FIRST'!A2</f>
        <v>Forest Business Alliance Budget Templates and Guidance (Updated 18 March 2026)</v>
      </c>
    </row>
    <row r="3" spans="1:9" ht="16" x14ac:dyDescent="0.2">
      <c r="A3" s="2"/>
    </row>
    <row r="4" spans="1:9" ht="18" x14ac:dyDescent="0.2">
      <c r="A4" s="74" t="s">
        <v>240</v>
      </c>
    </row>
    <row r="5" spans="1:9" ht="18" x14ac:dyDescent="0.2">
      <c r="A5" s="74"/>
    </row>
    <row r="6" spans="1:9" ht="18" x14ac:dyDescent="0.2">
      <c r="A6" s="179" t="s">
        <v>210</v>
      </c>
      <c r="B6" s="70" t="s">
        <v>220</v>
      </c>
      <c r="C6" s="73"/>
    </row>
    <row r="7" spans="1:9" ht="18" x14ac:dyDescent="0.2">
      <c r="A7" s="179"/>
      <c r="B7" s="70"/>
      <c r="C7" s="73"/>
    </row>
    <row r="8" spans="1:9" ht="39" customHeight="1" x14ac:dyDescent="0.2">
      <c r="A8" s="382" t="s">
        <v>229</v>
      </c>
      <c r="B8" s="382"/>
      <c r="C8" s="382"/>
      <c r="D8" s="382"/>
      <c r="E8" s="382"/>
      <c r="F8" s="382"/>
    </row>
    <row r="10" spans="1:9" s="11" customFormat="1" ht="17" customHeight="1" x14ac:dyDescent="0.2">
      <c r="A10" s="383" t="s">
        <v>201</v>
      </c>
      <c r="B10" s="383"/>
      <c r="C10" s="168" t="s">
        <v>207</v>
      </c>
      <c r="D10" s="168" t="s">
        <v>208</v>
      </c>
      <c r="E10" s="168" t="s">
        <v>209</v>
      </c>
      <c r="G10" s="173"/>
      <c r="H10" s="173"/>
      <c r="I10" s="173"/>
    </row>
    <row r="11" spans="1:9" s="11" customFormat="1" ht="25" customHeight="1" x14ac:dyDescent="0.2">
      <c r="A11" s="171" t="s">
        <v>210</v>
      </c>
      <c r="B11" s="170" t="s">
        <v>70</v>
      </c>
      <c r="C11" s="176">
        <f>'4. Summary Budget'!W9</f>
        <v>100454.25</v>
      </c>
      <c r="D11" s="176">
        <f>'4. Summary Budget'!X9</f>
        <v>100454.25</v>
      </c>
      <c r="E11" s="176">
        <f>'4. Summary Budget'!Y9</f>
        <v>200908.5</v>
      </c>
      <c r="G11" s="173"/>
      <c r="H11" s="173"/>
      <c r="I11" s="173"/>
    </row>
    <row r="12" spans="1:9" s="11" customFormat="1" ht="25" customHeight="1" x14ac:dyDescent="0.2">
      <c r="A12" s="171" t="s">
        <v>211</v>
      </c>
      <c r="B12" s="169" t="s">
        <v>206</v>
      </c>
      <c r="C12" s="176">
        <f>'4. Summary Budget'!W10</f>
        <v>29250</v>
      </c>
      <c r="D12" s="176">
        <f>'4. Summary Budget'!X10</f>
        <v>29250</v>
      </c>
      <c r="E12" s="176">
        <f>'4. Summary Budget'!Y10</f>
        <v>58500</v>
      </c>
      <c r="G12" s="173"/>
      <c r="H12" s="173"/>
      <c r="I12" s="173"/>
    </row>
    <row r="13" spans="1:9" s="11" customFormat="1" ht="25" customHeight="1" x14ac:dyDescent="0.2">
      <c r="A13" s="171" t="s">
        <v>212</v>
      </c>
      <c r="B13" s="169" t="s">
        <v>1</v>
      </c>
      <c r="C13" s="176">
        <f>'4. Summary Budget'!W11</f>
        <v>0</v>
      </c>
      <c r="D13" s="176">
        <f>'4. Summary Budget'!X11</f>
        <v>927.27</v>
      </c>
      <c r="E13" s="176">
        <f>'4. Summary Budget'!Y11</f>
        <v>927.27</v>
      </c>
      <c r="G13" s="173"/>
      <c r="H13" s="173"/>
      <c r="I13" s="173"/>
    </row>
    <row r="14" spans="1:9" s="11" customFormat="1" ht="25" customHeight="1" x14ac:dyDescent="0.2">
      <c r="A14" s="171" t="s">
        <v>213</v>
      </c>
      <c r="B14" s="169" t="s">
        <v>2</v>
      </c>
      <c r="C14" s="176">
        <f>'4. Summary Budget'!W12</f>
        <v>0</v>
      </c>
      <c r="D14" s="176">
        <f>'4. Summary Budget'!X12</f>
        <v>0</v>
      </c>
      <c r="E14" s="176">
        <f>'4. Summary Budget'!Y12</f>
        <v>0</v>
      </c>
      <c r="G14" s="173"/>
      <c r="H14" s="173"/>
      <c r="I14" s="173"/>
    </row>
    <row r="15" spans="1:9" s="11" customFormat="1" ht="25" customHeight="1" x14ac:dyDescent="0.2">
      <c r="A15" s="171" t="s">
        <v>214</v>
      </c>
      <c r="B15" s="169" t="s">
        <v>72</v>
      </c>
      <c r="C15" s="176">
        <f>'4. Summary Budget'!W13</f>
        <v>19431.75</v>
      </c>
      <c r="D15" s="176">
        <f>'4. Summary Budget'!X13</f>
        <v>19431.75</v>
      </c>
      <c r="E15" s="176">
        <f>'4. Summary Budget'!Y13</f>
        <v>38863.5</v>
      </c>
      <c r="G15" s="173"/>
      <c r="H15" s="173"/>
      <c r="I15" s="173"/>
    </row>
    <row r="16" spans="1:9" s="11" customFormat="1" ht="25" customHeight="1" x14ac:dyDescent="0.2">
      <c r="A16" s="171" t="s">
        <v>108</v>
      </c>
      <c r="B16" s="169" t="s">
        <v>205</v>
      </c>
      <c r="C16" s="176">
        <f>'4. Summary Budget'!W14</f>
        <v>116590.5</v>
      </c>
      <c r="D16" s="176">
        <f>'4. Summary Budget'!X14</f>
        <v>233181</v>
      </c>
      <c r="E16" s="176">
        <f>'4. Summary Budget'!Y14</f>
        <v>349771.5</v>
      </c>
      <c r="G16" s="173"/>
      <c r="H16" s="173"/>
      <c r="I16" s="173"/>
    </row>
    <row r="17" spans="1:9" s="11" customFormat="1" ht="25" customHeight="1" x14ac:dyDescent="0.2">
      <c r="A17" s="171" t="s">
        <v>122</v>
      </c>
      <c r="B17" s="169" t="s">
        <v>192</v>
      </c>
      <c r="C17" s="172" t="s">
        <v>190</v>
      </c>
      <c r="D17" s="176">
        <f>'4. Summary Budget'!X15</f>
        <v>0</v>
      </c>
      <c r="E17" s="176">
        <f>'4. Summary Budget'!Y15</f>
        <v>0</v>
      </c>
      <c r="G17" s="173"/>
      <c r="H17" s="173"/>
      <c r="I17" s="173"/>
    </row>
    <row r="18" spans="1:9" s="11" customFormat="1" ht="25" customHeight="1" x14ac:dyDescent="0.2">
      <c r="A18" s="171" t="s">
        <v>130</v>
      </c>
      <c r="B18" s="169" t="s">
        <v>204</v>
      </c>
      <c r="C18" s="176">
        <f>'4. Summary Budget'!W16</f>
        <v>12363.599999999999</v>
      </c>
      <c r="D18" s="176">
        <f>'4. Summary Budget'!X16</f>
        <v>0</v>
      </c>
      <c r="E18" s="176">
        <f>'4. Summary Budget'!Y16</f>
        <v>12363.599999999999</v>
      </c>
      <c r="G18" s="173"/>
      <c r="H18" s="173"/>
      <c r="I18" s="173"/>
    </row>
    <row r="19" spans="1:9" s="11" customFormat="1" ht="25" customHeight="1" x14ac:dyDescent="0.2">
      <c r="A19" s="171" t="s">
        <v>131</v>
      </c>
      <c r="B19" s="169" t="s">
        <v>203</v>
      </c>
      <c r="C19" s="176">
        <f>'4. Summary Budget'!W17</f>
        <v>278090.09999999998</v>
      </c>
      <c r="D19" s="176">
        <f>'4. Summary Budget'!X17</f>
        <v>383244.27</v>
      </c>
      <c r="E19" s="176">
        <f>'4. Summary Budget'!Y17</f>
        <v>661334.37</v>
      </c>
      <c r="G19" s="173"/>
      <c r="H19" s="173"/>
      <c r="I19" s="173"/>
    </row>
    <row r="20" spans="1:9" s="11" customFormat="1" ht="25" customHeight="1" x14ac:dyDescent="0.2">
      <c r="A20" s="171" t="s">
        <v>132</v>
      </c>
      <c r="B20" s="169" t="s">
        <v>202</v>
      </c>
      <c r="C20" s="176">
        <f>'4. Summary Budget'!W18</f>
        <v>24224.940000000002</v>
      </c>
      <c r="D20" s="176">
        <f>'4. Summary Budget'!X18</f>
        <v>22509.490499999996</v>
      </c>
      <c r="E20" s="176">
        <f>'4. Summary Budget'!Y18</f>
        <v>46734.430500000002</v>
      </c>
      <c r="G20" s="173"/>
      <c r="H20" s="173"/>
      <c r="I20" s="173"/>
    </row>
    <row r="21" spans="1:9" s="12" customFormat="1" ht="25" customHeight="1" x14ac:dyDescent="0.2">
      <c r="A21" s="171" t="s">
        <v>133</v>
      </c>
      <c r="B21" s="169" t="s">
        <v>21</v>
      </c>
      <c r="C21" s="176">
        <f>'4. Summary Budget'!W19</f>
        <v>302315.03999999998</v>
      </c>
      <c r="D21" s="176">
        <f>'4. Summary Budget'!X19</f>
        <v>405753.76050000003</v>
      </c>
      <c r="E21" s="176">
        <f>'4. Summary Budget'!Y19</f>
        <v>708068.80050000001</v>
      </c>
      <c r="G21" s="174"/>
      <c r="H21" s="174"/>
      <c r="I21" s="174"/>
    </row>
    <row r="22" spans="1:9" s="12" customFormat="1" ht="25" customHeight="1" x14ac:dyDescent="0.2">
      <c r="A22" s="171" t="s">
        <v>134</v>
      </c>
      <c r="B22" s="169" t="s">
        <v>200</v>
      </c>
      <c r="C22" s="177">
        <f>C21/E21</f>
        <v>0.42695715414451446</v>
      </c>
      <c r="D22" s="177">
        <f>D21/E21</f>
        <v>0.57304284585548548</v>
      </c>
      <c r="E22" s="177">
        <f>SUM(C22:D22)</f>
        <v>1</v>
      </c>
      <c r="G22" s="174"/>
      <c r="H22" s="174"/>
      <c r="I22" s="174"/>
    </row>
    <row r="23" spans="1:9" x14ac:dyDescent="0.2">
      <c r="C23" s="178"/>
      <c r="D23" s="178"/>
      <c r="E23" s="178"/>
      <c r="G23" s="175"/>
      <c r="H23" s="175"/>
      <c r="I23" s="175"/>
    </row>
    <row r="24" spans="1:9" x14ac:dyDescent="0.2">
      <c r="G24" s="175"/>
      <c r="H24" s="175"/>
      <c r="I24" s="175"/>
    </row>
    <row r="25" spans="1:9" ht="18" x14ac:dyDescent="0.2">
      <c r="A25" s="179" t="s">
        <v>211</v>
      </c>
      <c r="B25" s="70" t="s">
        <v>215</v>
      </c>
    </row>
    <row r="26" spans="1:9" ht="18" x14ac:dyDescent="0.2">
      <c r="A26" s="179"/>
      <c r="B26" s="70"/>
      <c r="C26" s="73"/>
    </row>
    <row r="27" spans="1:9" ht="39" customHeight="1" x14ac:dyDescent="0.2">
      <c r="A27" s="382" t="s">
        <v>230</v>
      </c>
      <c r="B27" s="382"/>
      <c r="C27" s="382"/>
      <c r="D27" s="382"/>
      <c r="E27" s="382"/>
      <c r="F27" s="382"/>
    </row>
    <row r="29" spans="1:9" ht="16" x14ac:dyDescent="0.2">
      <c r="A29" s="384" t="s">
        <v>216</v>
      </c>
      <c r="B29" s="385"/>
      <c r="C29" s="167" t="s">
        <v>217</v>
      </c>
      <c r="D29" s="167" t="s">
        <v>218</v>
      </c>
      <c r="E29" s="167" t="s">
        <v>219</v>
      </c>
      <c r="F29" s="167" t="s">
        <v>97</v>
      </c>
    </row>
    <row r="30" spans="1:9" ht="16" x14ac:dyDescent="0.2">
      <c r="A30" s="376" t="s">
        <v>221</v>
      </c>
      <c r="B30" s="377"/>
      <c r="C30" s="176">
        <f>SUM('3. Detailed Budget'!AF15,'3. Detailed Budget'!AF34,'3. Detailed Budget'!AF53,'3. Detailed Budget'!AF89,'3. Detailed Budget'!AF107,'3. Detailed Budget'!AF166)</f>
        <v>289163.26050000003</v>
      </c>
      <c r="D30" s="176">
        <v>0</v>
      </c>
      <c r="E30" s="176">
        <v>0</v>
      </c>
      <c r="F30" s="176">
        <f>SUM(C30:E30)</f>
        <v>289163.26050000003</v>
      </c>
    </row>
    <row r="31" spans="1:9" ht="16" x14ac:dyDescent="0.2">
      <c r="A31" s="376" t="s">
        <v>221</v>
      </c>
      <c r="B31" s="377"/>
      <c r="C31" s="176">
        <v>0</v>
      </c>
      <c r="D31" s="176">
        <v>0</v>
      </c>
      <c r="E31" s="176">
        <f>'3. Detailed Budget'!AF108</f>
        <v>116590.5</v>
      </c>
      <c r="F31" s="176">
        <f t="shared" ref="F31:F40" si="0">SUM(C31:E31)</f>
        <v>116590.5</v>
      </c>
    </row>
    <row r="32" spans="1:9" ht="16" x14ac:dyDescent="0.2">
      <c r="A32" s="376"/>
      <c r="B32" s="377"/>
      <c r="C32" s="176">
        <v>0</v>
      </c>
      <c r="D32" s="176">
        <v>0</v>
      </c>
      <c r="E32" s="176">
        <v>0</v>
      </c>
      <c r="F32" s="176">
        <f t="shared" si="0"/>
        <v>0</v>
      </c>
    </row>
    <row r="33" spans="1:6" ht="16" x14ac:dyDescent="0.2">
      <c r="A33" s="376"/>
      <c r="B33" s="377"/>
      <c r="C33" s="176">
        <v>0</v>
      </c>
      <c r="D33" s="176">
        <v>0</v>
      </c>
      <c r="E33" s="176">
        <v>0</v>
      </c>
      <c r="F33" s="176">
        <f t="shared" si="0"/>
        <v>0</v>
      </c>
    </row>
    <row r="34" spans="1:6" ht="16" x14ac:dyDescent="0.2">
      <c r="A34" s="376"/>
      <c r="B34" s="377"/>
      <c r="C34" s="176">
        <v>0</v>
      </c>
      <c r="D34" s="176">
        <v>0</v>
      </c>
      <c r="E34" s="176">
        <v>0</v>
      </c>
      <c r="F34" s="176">
        <f t="shared" si="0"/>
        <v>0</v>
      </c>
    </row>
    <row r="35" spans="1:6" ht="16" x14ac:dyDescent="0.2">
      <c r="A35" s="376"/>
      <c r="B35" s="377"/>
      <c r="C35" s="176">
        <v>0</v>
      </c>
      <c r="D35" s="176">
        <v>0</v>
      </c>
      <c r="E35" s="176">
        <v>0</v>
      </c>
      <c r="F35" s="176">
        <f t="shared" si="0"/>
        <v>0</v>
      </c>
    </row>
    <row r="36" spans="1:6" ht="16" x14ac:dyDescent="0.2">
      <c r="A36" s="376"/>
      <c r="B36" s="377"/>
      <c r="C36" s="176">
        <v>0</v>
      </c>
      <c r="D36" s="176">
        <v>0</v>
      </c>
      <c r="E36" s="176">
        <v>0</v>
      </c>
      <c r="F36" s="176">
        <f>SUM(C36:E36)</f>
        <v>0</v>
      </c>
    </row>
    <row r="37" spans="1:6" ht="16" x14ac:dyDescent="0.2">
      <c r="A37" s="376"/>
      <c r="B37" s="377"/>
      <c r="C37" s="176">
        <v>0</v>
      </c>
      <c r="D37" s="176">
        <v>0</v>
      </c>
      <c r="E37" s="176">
        <v>0</v>
      </c>
      <c r="F37" s="176">
        <f t="shared" si="0"/>
        <v>0</v>
      </c>
    </row>
    <row r="38" spans="1:6" ht="16" x14ac:dyDescent="0.2">
      <c r="A38" s="376"/>
      <c r="B38" s="377"/>
      <c r="C38" s="176">
        <v>0</v>
      </c>
      <c r="D38" s="176">
        <v>0</v>
      </c>
      <c r="E38" s="176">
        <v>0</v>
      </c>
      <c r="F38" s="176">
        <f t="shared" si="0"/>
        <v>0</v>
      </c>
    </row>
    <row r="39" spans="1:6" ht="16" x14ac:dyDescent="0.2">
      <c r="A39" s="376"/>
      <c r="B39" s="377"/>
      <c r="C39" s="176">
        <v>0</v>
      </c>
      <c r="D39" s="176">
        <v>0</v>
      </c>
      <c r="E39" s="176">
        <v>0</v>
      </c>
      <c r="F39" s="176">
        <f t="shared" si="0"/>
        <v>0</v>
      </c>
    </row>
    <row r="40" spans="1:6" ht="17" thickBot="1" x14ac:dyDescent="0.25">
      <c r="A40" s="378"/>
      <c r="B40" s="379"/>
      <c r="C40" s="180">
        <v>0</v>
      </c>
      <c r="D40" s="180">
        <v>0</v>
      </c>
      <c r="E40" s="180">
        <v>0</v>
      </c>
      <c r="F40" s="180">
        <f t="shared" si="0"/>
        <v>0</v>
      </c>
    </row>
    <row r="41" spans="1:6" ht="16" x14ac:dyDescent="0.2">
      <c r="A41" s="380" t="s">
        <v>222</v>
      </c>
      <c r="B41" s="381"/>
      <c r="C41" s="181">
        <f>SUM(C30:C40)</f>
        <v>289163.26050000003</v>
      </c>
      <c r="D41" s="181">
        <f>SUM(D30:D40)</f>
        <v>0</v>
      </c>
      <c r="E41" s="181">
        <f t="shared" ref="E41" si="1">SUM(E30:E40)</f>
        <v>116590.5</v>
      </c>
      <c r="F41" s="181">
        <f>SUM(C41:E41)</f>
        <v>405753.76050000003</v>
      </c>
    </row>
  </sheetData>
  <sheetProtection sheet="1" objects="1" scenarios="1"/>
  <mergeCells count="16">
    <mergeCell ref="A39:B39"/>
    <mergeCell ref="A40:B40"/>
    <mergeCell ref="A41:B41"/>
    <mergeCell ref="A8:F8"/>
    <mergeCell ref="A27:F27"/>
    <mergeCell ref="A33:B33"/>
    <mergeCell ref="A34:B34"/>
    <mergeCell ref="A35:B35"/>
    <mergeCell ref="A36:B36"/>
    <mergeCell ref="A37:B37"/>
    <mergeCell ref="A38:B38"/>
    <mergeCell ref="A10:B10"/>
    <mergeCell ref="A29:B29"/>
    <mergeCell ref="A30:B30"/>
    <mergeCell ref="A31:B31"/>
    <mergeCell ref="A32:B32"/>
  </mergeCells>
  <pageMargins left="0.7" right="0.7" top="0.75" bottom="0.75" header="0.3" footer="0.3"/>
  <ignoredErrors>
    <ignoredError sqref="A11 A12:A22 A25"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8C372-B3CA-0043-A617-8BCB2D5B6361}">
  <sheetPr>
    <tabColor rgb="FFFFC000"/>
  </sheetPr>
  <dimension ref="A1:J68"/>
  <sheetViews>
    <sheetView topLeftCell="A36" workbookViewId="0">
      <selection activeCell="E4" sqref="E4"/>
    </sheetView>
  </sheetViews>
  <sheetFormatPr baseColWidth="10" defaultColWidth="7" defaultRowHeight="16" x14ac:dyDescent="0.2"/>
  <cols>
    <col min="1" max="1" width="3" style="77" customWidth="1"/>
    <col min="2" max="2" width="26.5" style="77" customWidth="1"/>
    <col min="3" max="3" width="19" style="77" customWidth="1"/>
    <col min="4" max="4" width="16.33203125" style="77" customWidth="1"/>
    <col min="5" max="5" width="14.83203125" style="77" customWidth="1"/>
    <col min="6" max="6" width="14.6640625" style="77" customWidth="1"/>
    <col min="7" max="7" width="16.83203125" style="77" customWidth="1"/>
    <col min="8" max="8" width="17.5" style="77" customWidth="1"/>
    <col min="9" max="9" width="11.83203125" style="77" bestFit="1" customWidth="1"/>
    <col min="10" max="10" width="13.83203125" style="77" customWidth="1"/>
    <col min="11" max="16384" width="7" style="77"/>
  </cols>
  <sheetData>
    <row r="1" spans="1:8" ht="18" x14ac:dyDescent="0.2">
      <c r="A1" s="70" t="str">
        <f>'2. NOFO Overview'!A1</f>
        <v>US FOREST SERVICE NOFO: USDA-FS-WOOD INNOVATIONS-2026</v>
      </c>
    </row>
    <row r="2" spans="1:8" x14ac:dyDescent="0.2">
      <c r="A2" s="2" t="str">
        <f>'1. Instructions - READ FIRST'!A2</f>
        <v>Forest Business Alliance Budget Templates and Guidance (Updated 18 March 2026)</v>
      </c>
    </row>
    <row r="3" spans="1:8" x14ac:dyDescent="0.2">
      <c r="A3" s="2"/>
    </row>
    <row r="4" spans="1:8" ht="18" x14ac:dyDescent="0.2">
      <c r="A4" s="74" t="s">
        <v>241</v>
      </c>
    </row>
    <row r="5" spans="1:8" ht="18" x14ac:dyDescent="0.2">
      <c r="A5" s="74"/>
    </row>
    <row r="6" spans="1:8" ht="39" customHeight="1" x14ac:dyDescent="0.2">
      <c r="A6" s="394" t="s">
        <v>233</v>
      </c>
      <c r="B6" s="394"/>
      <c r="C6" s="394"/>
      <c r="D6" s="394"/>
      <c r="E6" s="394"/>
      <c r="F6" s="394"/>
      <c r="G6" s="394"/>
      <c r="H6" s="394"/>
    </row>
    <row r="7" spans="1:8" ht="15" customHeight="1" x14ac:dyDescent="0.2">
      <c r="A7" s="183"/>
      <c r="B7" s="183"/>
      <c r="C7" s="183"/>
      <c r="D7" s="183"/>
      <c r="E7" s="183"/>
      <c r="F7" s="183"/>
      <c r="G7" s="183"/>
      <c r="H7" s="183"/>
    </row>
    <row r="8" spans="1:8" ht="18" x14ac:dyDescent="0.2">
      <c r="A8" s="399" t="s">
        <v>232</v>
      </c>
      <c r="B8" s="399"/>
      <c r="C8" s="399"/>
      <c r="D8" s="399"/>
      <c r="E8" s="399"/>
      <c r="F8" s="399"/>
      <c r="G8" s="399"/>
      <c r="H8" s="399"/>
    </row>
    <row r="9" spans="1:8" x14ac:dyDescent="0.2">
      <c r="A9" s="135"/>
      <c r="B9" s="135"/>
      <c r="C9" s="135"/>
      <c r="D9" s="135"/>
      <c r="E9" s="135"/>
      <c r="F9" s="135"/>
      <c r="G9" s="135"/>
      <c r="H9" s="135"/>
    </row>
    <row r="10" spans="1:8" x14ac:dyDescent="0.2">
      <c r="A10" s="398" t="s">
        <v>231</v>
      </c>
      <c r="B10" s="398"/>
      <c r="C10" s="398"/>
      <c r="D10" s="398"/>
      <c r="E10" s="398"/>
      <c r="F10" s="398"/>
      <c r="G10" s="398"/>
      <c r="H10" s="398"/>
    </row>
    <row r="12" spans="1:8" x14ac:dyDescent="0.2">
      <c r="A12" s="404" t="s">
        <v>86</v>
      </c>
      <c r="B12" s="405"/>
      <c r="C12" s="387"/>
      <c r="D12" s="387"/>
      <c r="E12" s="387"/>
      <c r="F12" s="387"/>
      <c r="G12" s="387"/>
      <c r="H12" s="388"/>
    </row>
    <row r="13" spans="1:8" x14ac:dyDescent="0.2">
      <c r="A13" s="406" t="s">
        <v>87</v>
      </c>
      <c r="B13" s="407"/>
      <c r="C13" s="78" t="s">
        <v>88</v>
      </c>
      <c r="D13" s="79" t="s">
        <v>89</v>
      </c>
      <c r="E13" s="80"/>
      <c r="F13" s="79" t="s">
        <v>90</v>
      </c>
      <c r="G13" s="81"/>
      <c r="H13" s="80"/>
    </row>
    <row r="14" spans="1:8" x14ac:dyDescent="0.2">
      <c r="A14" s="408" t="s">
        <v>91</v>
      </c>
      <c r="B14" s="409"/>
      <c r="C14" s="82" t="s">
        <v>92</v>
      </c>
      <c r="D14" s="83"/>
      <c r="E14" s="84"/>
      <c r="F14" s="83"/>
      <c r="G14" s="85"/>
      <c r="H14" s="84"/>
    </row>
    <row r="15" spans="1:8" x14ac:dyDescent="0.2">
      <c r="A15" s="408" t="s">
        <v>93</v>
      </c>
      <c r="B15" s="409"/>
      <c r="C15" s="82" t="s">
        <v>94</v>
      </c>
      <c r="D15" s="86" t="s">
        <v>95</v>
      </c>
      <c r="E15" s="86" t="s">
        <v>96</v>
      </c>
      <c r="F15" s="86" t="s">
        <v>95</v>
      </c>
      <c r="G15" s="86" t="s">
        <v>96</v>
      </c>
      <c r="H15" s="86" t="s">
        <v>97</v>
      </c>
    </row>
    <row r="16" spans="1:8" x14ac:dyDescent="0.2">
      <c r="A16" s="410" t="s">
        <v>98</v>
      </c>
      <c r="B16" s="411"/>
      <c r="C16" s="87" t="s">
        <v>99</v>
      </c>
      <c r="D16" s="88" t="s">
        <v>100</v>
      </c>
      <c r="E16" s="88" t="s">
        <v>101</v>
      </c>
      <c r="F16" s="88" t="s">
        <v>102</v>
      </c>
      <c r="G16" s="88" t="s">
        <v>103</v>
      </c>
      <c r="H16" s="88" t="s">
        <v>104</v>
      </c>
    </row>
    <row r="17" spans="1:10" ht="68" x14ac:dyDescent="0.2">
      <c r="A17" s="83">
        <v>1</v>
      </c>
      <c r="B17" s="136" t="s">
        <v>195</v>
      </c>
      <c r="C17" s="137">
        <v>10.673999999999999</v>
      </c>
      <c r="D17" s="140">
        <v>0</v>
      </c>
      <c r="E17" s="140">
        <v>0</v>
      </c>
      <c r="F17" s="138">
        <f>'4. Summary Budget'!W19</f>
        <v>302315.03999999998</v>
      </c>
      <c r="G17" s="138">
        <f>'4. Summary Budget'!X19</f>
        <v>405753.76050000003</v>
      </c>
      <c r="H17" s="138">
        <f>SUM(D17:G17)</f>
        <v>708068.80050000001</v>
      </c>
    </row>
    <row r="18" spans="1:10" x14ac:dyDescent="0.2">
      <c r="A18" s="83">
        <v>2</v>
      </c>
      <c r="B18" s="139"/>
      <c r="C18" s="137"/>
      <c r="D18" s="140">
        <v>0</v>
      </c>
      <c r="E18" s="140">
        <v>0</v>
      </c>
      <c r="F18" s="138">
        <v>0</v>
      </c>
      <c r="G18" s="138">
        <v>0</v>
      </c>
      <c r="H18" s="138">
        <f>SUM(D18:G18)</f>
        <v>0</v>
      </c>
    </row>
    <row r="19" spans="1:10" x14ac:dyDescent="0.2">
      <c r="A19" s="83">
        <v>3</v>
      </c>
      <c r="B19" s="139"/>
      <c r="C19" s="137"/>
      <c r="D19" s="140">
        <v>0</v>
      </c>
      <c r="E19" s="140">
        <v>0</v>
      </c>
      <c r="F19" s="138">
        <v>0</v>
      </c>
      <c r="G19" s="138">
        <v>0</v>
      </c>
      <c r="H19" s="138">
        <f t="shared" ref="H19:H20" si="0">SUM(D19:G19)</f>
        <v>0</v>
      </c>
    </row>
    <row r="20" spans="1:10" x14ac:dyDescent="0.2">
      <c r="A20" s="83">
        <v>4</v>
      </c>
      <c r="B20" s="139"/>
      <c r="C20" s="137"/>
      <c r="D20" s="140">
        <v>0</v>
      </c>
      <c r="E20" s="140">
        <v>0</v>
      </c>
      <c r="F20" s="138">
        <v>0</v>
      </c>
      <c r="G20" s="138">
        <v>0</v>
      </c>
      <c r="H20" s="138">
        <f t="shared" si="0"/>
        <v>0</v>
      </c>
    </row>
    <row r="21" spans="1:10" x14ac:dyDescent="0.2">
      <c r="A21" s="83">
        <v>5</v>
      </c>
      <c r="B21" s="139" t="s">
        <v>105</v>
      </c>
      <c r="C21" s="138"/>
      <c r="D21" s="138">
        <f>SUM(D17:D20)</f>
        <v>0</v>
      </c>
      <c r="E21" s="138">
        <f>SUM(E17:E20)</f>
        <v>0</v>
      </c>
      <c r="F21" s="138">
        <f>SUM(F17:F20)</f>
        <v>302315.03999999998</v>
      </c>
      <c r="G21" s="138">
        <f>SUM(G17:G20)</f>
        <v>405753.76050000003</v>
      </c>
      <c r="H21" s="138">
        <f>SUM(D21:G21)</f>
        <v>708068.80050000001</v>
      </c>
    </row>
    <row r="22" spans="1:10" x14ac:dyDescent="0.2">
      <c r="A22" s="83"/>
      <c r="B22" s="85"/>
      <c r="C22" s="112"/>
      <c r="D22" s="112"/>
      <c r="E22" s="112"/>
      <c r="F22" s="112"/>
      <c r="G22" s="112"/>
      <c r="H22" s="113"/>
    </row>
    <row r="23" spans="1:10" x14ac:dyDescent="0.2">
      <c r="A23" s="395" t="s">
        <v>106</v>
      </c>
      <c r="B23" s="396"/>
      <c r="C23" s="396"/>
      <c r="D23" s="396"/>
      <c r="E23" s="396"/>
      <c r="F23" s="396"/>
      <c r="G23" s="396"/>
      <c r="H23" s="397"/>
      <c r="J23" s="90"/>
    </row>
    <row r="24" spans="1:10" x14ac:dyDescent="0.2">
      <c r="A24" s="91"/>
      <c r="B24" s="91"/>
      <c r="C24" s="92"/>
      <c r="D24" s="93" t="s">
        <v>107</v>
      </c>
      <c r="E24" s="94"/>
      <c r="F24" s="94"/>
      <c r="G24" s="95"/>
      <c r="H24" s="141" t="s">
        <v>97</v>
      </c>
    </row>
    <row r="25" spans="1:10" ht="136" x14ac:dyDescent="0.2">
      <c r="A25" s="96" t="s">
        <v>108</v>
      </c>
      <c r="B25" s="142" t="s">
        <v>109</v>
      </c>
      <c r="C25" s="143"/>
      <c r="D25" s="144" t="str">
        <f>B17</f>
        <v>2024 Wood Innovations Funding Opportunity, USDA-FS-WOOD INNOVATIONS-2024</v>
      </c>
      <c r="E25" s="145" t="s">
        <v>196</v>
      </c>
      <c r="F25" s="145" t="s">
        <v>197</v>
      </c>
      <c r="G25" s="145" t="s">
        <v>198</v>
      </c>
      <c r="H25" s="146" t="s">
        <v>110</v>
      </c>
    </row>
    <row r="26" spans="1:10" x14ac:dyDescent="0.2">
      <c r="A26" s="98" t="s">
        <v>111</v>
      </c>
      <c r="B26" s="147" t="s">
        <v>111</v>
      </c>
      <c r="C26" s="148"/>
      <c r="D26" s="149">
        <f>'4. Summary Budget'!Y9</f>
        <v>200908.5</v>
      </c>
      <c r="E26" s="149">
        <v>0</v>
      </c>
      <c r="F26" s="149">
        <v>0</v>
      </c>
      <c r="G26" s="149">
        <v>0</v>
      </c>
      <c r="H26" s="138">
        <f>SUM(D26:G26)</f>
        <v>200908.5</v>
      </c>
    </row>
    <row r="27" spans="1:10" x14ac:dyDescent="0.2">
      <c r="A27" s="83" t="s">
        <v>112</v>
      </c>
      <c r="B27" s="139" t="s">
        <v>112</v>
      </c>
      <c r="C27" s="150"/>
      <c r="D27" s="149">
        <f>'4. Summary Budget'!Y10</f>
        <v>58500</v>
      </c>
      <c r="E27" s="149">
        <v>0</v>
      </c>
      <c r="F27" s="149">
        <v>0</v>
      </c>
      <c r="G27" s="149">
        <v>0</v>
      </c>
      <c r="H27" s="138">
        <f t="shared" ref="H27:H36" si="1">SUM(D27:G27)</f>
        <v>58500</v>
      </c>
    </row>
    <row r="28" spans="1:10" x14ac:dyDescent="0.2">
      <c r="A28" s="83" t="s">
        <v>113</v>
      </c>
      <c r="B28" s="139" t="s">
        <v>113</v>
      </c>
      <c r="C28" s="150"/>
      <c r="D28" s="149">
        <f>'4. Summary Budget'!Y11</f>
        <v>927.27</v>
      </c>
      <c r="E28" s="149">
        <v>0</v>
      </c>
      <c r="F28" s="149">
        <v>0</v>
      </c>
      <c r="G28" s="149">
        <v>0</v>
      </c>
      <c r="H28" s="138">
        <f t="shared" si="1"/>
        <v>927.27</v>
      </c>
    </row>
    <row r="29" spans="1:10" x14ac:dyDescent="0.2">
      <c r="A29" s="83" t="s">
        <v>114</v>
      </c>
      <c r="B29" s="139" t="s">
        <v>114</v>
      </c>
      <c r="C29" s="150"/>
      <c r="D29" s="149">
        <f>'4. Summary Budget'!Y12</f>
        <v>0</v>
      </c>
      <c r="E29" s="149">
        <v>0</v>
      </c>
      <c r="F29" s="149">
        <v>0</v>
      </c>
      <c r="G29" s="149">
        <v>0</v>
      </c>
      <c r="H29" s="138">
        <f t="shared" si="1"/>
        <v>0</v>
      </c>
    </row>
    <row r="30" spans="1:10" x14ac:dyDescent="0.2">
      <c r="A30" s="83" t="s">
        <v>115</v>
      </c>
      <c r="B30" s="139" t="s">
        <v>115</v>
      </c>
      <c r="C30" s="150"/>
      <c r="D30" s="149">
        <f>'4. Summary Budget'!Y13</f>
        <v>38863.5</v>
      </c>
      <c r="E30" s="149">
        <v>0</v>
      </c>
      <c r="F30" s="149">
        <v>0</v>
      </c>
      <c r="G30" s="149">
        <v>0</v>
      </c>
      <c r="H30" s="138">
        <f t="shared" si="1"/>
        <v>38863.5</v>
      </c>
    </row>
    <row r="31" spans="1:10" x14ac:dyDescent="0.2">
      <c r="A31" s="83" t="s">
        <v>116</v>
      </c>
      <c r="B31" s="139" t="s">
        <v>116</v>
      </c>
      <c r="C31" s="150"/>
      <c r="D31" s="149">
        <f>'4. Summary Budget'!Y14</f>
        <v>349771.5</v>
      </c>
      <c r="E31" s="149">
        <v>0</v>
      </c>
      <c r="F31" s="149">
        <v>0</v>
      </c>
      <c r="G31" s="149">
        <v>0</v>
      </c>
      <c r="H31" s="138">
        <f t="shared" si="1"/>
        <v>349771.5</v>
      </c>
    </row>
    <row r="32" spans="1:10" x14ac:dyDescent="0.2">
      <c r="A32" s="83" t="s">
        <v>117</v>
      </c>
      <c r="B32" s="139" t="s">
        <v>117</v>
      </c>
      <c r="C32" s="150"/>
      <c r="D32" s="149">
        <f>'4. Summary Budget'!Y15</f>
        <v>0</v>
      </c>
      <c r="E32" s="149">
        <v>0</v>
      </c>
      <c r="F32" s="149">
        <v>0</v>
      </c>
      <c r="G32" s="149">
        <v>0</v>
      </c>
      <c r="H32" s="138">
        <f t="shared" si="1"/>
        <v>0</v>
      </c>
    </row>
    <row r="33" spans="1:8" x14ac:dyDescent="0.2">
      <c r="A33" s="83" t="s">
        <v>118</v>
      </c>
      <c r="B33" s="139" t="s">
        <v>118</v>
      </c>
      <c r="C33" s="150"/>
      <c r="D33" s="149">
        <f>'4. Summary Budget'!Y16</f>
        <v>12363.599999999999</v>
      </c>
      <c r="E33" s="149">
        <v>0</v>
      </c>
      <c r="F33" s="149">
        <v>0</v>
      </c>
      <c r="G33" s="149">
        <v>0</v>
      </c>
      <c r="H33" s="138">
        <f t="shared" si="1"/>
        <v>12363.599999999999</v>
      </c>
    </row>
    <row r="34" spans="1:8" x14ac:dyDescent="0.2">
      <c r="A34" s="83" t="s">
        <v>119</v>
      </c>
      <c r="B34" s="139" t="s">
        <v>119</v>
      </c>
      <c r="C34" s="150"/>
      <c r="D34" s="149">
        <f t="shared" ref="D34:F34" si="2">SUM(D26:D33)</f>
        <v>661334.37</v>
      </c>
      <c r="E34" s="149">
        <f>SUM(E26:E33)</f>
        <v>0</v>
      </c>
      <c r="F34" s="149">
        <f t="shared" si="2"/>
        <v>0</v>
      </c>
      <c r="G34" s="149">
        <f>SUM(G26:G33)</f>
        <v>0</v>
      </c>
      <c r="H34" s="138">
        <f t="shared" si="1"/>
        <v>661334.37</v>
      </c>
    </row>
    <row r="35" spans="1:8" x14ac:dyDescent="0.2">
      <c r="A35" s="83" t="s">
        <v>120</v>
      </c>
      <c r="B35" s="139" t="s">
        <v>120</v>
      </c>
      <c r="C35" s="150"/>
      <c r="D35" s="151">
        <f>'4. Summary Budget'!Y18</f>
        <v>46734.430500000002</v>
      </c>
      <c r="E35" s="149">
        <v>0</v>
      </c>
      <c r="F35" s="149">
        <v>0</v>
      </c>
      <c r="G35" s="149">
        <v>0</v>
      </c>
      <c r="H35" s="138">
        <f>SUM(D35:G35)</f>
        <v>46734.430500000002</v>
      </c>
    </row>
    <row r="36" spans="1:8" x14ac:dyDescent="0.2">
      <c r="A36" s="83" t="s">
        <v>121</v>
      </c>
      <c r="B36" s="139" t="s">
        <v>121</v>
      </c>
      <c r="C36" s="150"/>
      <c r="D36" s="152">
        <f>SUM(D34:D35)</f>
        <v>708068.80050000001</v>
      </c>
      <c r="E36" s="152">
        <f t="shared" ref="E36:G36" si="3">SUM(E34:E35)</f>
        <v>0</v>
      </c>
      <c r="F36" s="152">
        <f t="shared" si="3"/>
        <v>0</v>
      </c>
      <c r="G36" s="152">
        <f t="shared" si="3"/>
        <v>0</v>
      </c>
      <c r="H36" s="138">
        <f t="shared" si="1"/>
        <v>708068.80050000001</v>
      </c>
    </row>
    <row r="37" spans="1:8" x14ac:dyDescent="0.2">
      <c r="A37" s="98"/>
      <c r="B37" s="147"/>
      <c r="C37" s="153"/>
      <c r="D37" s="154"/>
      <c r="E37" s="154"/>
      <c r="F37" s="154"/>
      <c r="G37" s="154"/>
      <c r="H37" s="148"/>
    </row>
    <row r="38" spans="1:8" x14ac:dyDescent="0.2">
      <c r="A38" s="101" t="s">
        <v>122</v>
      </c>
      <c r="B38" s="147" t="s">
        <v>123</v>
      </c>
      <c r="C38" s="148"/>
      <c r="D38" s="138">
        <v>0</v>
      </c>
      <c r="E38" s="138">
        <v>0</v>
      </c>
      <c r="F38" s="155">
        <v>0</v>
      </c>
      <c r="G38" s="155">
        <v>0</v>
      </c>
      <c r="H38" s="138">
        <f>SUM(D38:G38)</f>
        <v>0</v>
      </c>
    </row>
    <row r="40" spans="1:8" x14ac:dyDescent="0.2">
      <c r="A40" s="386" t="s">
        <v>124</v>
      </c>
      <c r="B40" s="387"/>
      <c r="C40" s="387"/>
      <c r="D40" s="387"/>
      <c r="E40" s="387"/>
      <c r="F40" s="387"/>
      <c r="G40" s="387"/>
      <c r="H40" s="388"/>
    </row>
    <row r="41" spans="1:8" x14ac:dyDescent="0.2">
      <c r="A41" s="389" t="s">
        <v>125</v>
      </c>
      <c r="B41" s="390"/>
      <c r="C41" s="390"/>
      <c r="D41" s="391"/>
      <c r="E41" s="102" t="s">
        <v>126</v>
      </c>
      <c r="F41" s="103" t="s">
        <v>127</v>
      </c>
      <c r="G41" s="103" t="s">
        <v>128</v>
      </c>
      <c r="H41" s="104" t="s">
        <v>129</v>
      </c>
    </row>
    <row r="42" spans="1:8" ht="68" x14ac:dyDescent="0.2">
      <c r="A42" s="147" t="s">
        <v>130</v>
      </c>
      <c r="B42" s="157" t="str">
        <f>B17</f>
        <v>2024 Wood Innovations Funding Opportunity, USDA-FS-WOOD INNOVATIONS-2024</v>
      </c>
      <c r="C42" s="153"/>
      <c r="D42" s="156"/>
      <c r="E42" s="158">
        <f>G17</f>
        <v>405753.76050000003</v>
      </c>
      <c r="F42" s="161">
        <v>0</v>
      </c>
      <c r="G42" s="161">
        <v>0</v>
      </c>
      <c r="H42" s="138">
        <f>SUM(E42:G42)</f>
        <v>405753.76050000003</v>
      </c>
    </row>
    <row r="43" spans="1:8" x14ac:dyDescent="0.2">
      <c r="A43" s="139" t="s">
        <v>131</v>
      </c>
      <c r="B43" s="147">
        <f t="shared" ref="B43:B45" si="4">B18</f>
        <v>0</v>
      </c>
      <c r="C43" s="159"/>
      <c r="D43" s="150"/>
      <c r="E43" s="158">
        <f t="shared" ref="E43:E45" si="5">G18</f>
        <v>0</v>
      </c>
      <c r="F43" s="161">
        <v>0</v>
      </c>
      <c r="G43" s="161">
        <v>0</v>
      </c>
      <c r="H43" s="138">
        <f t="shared" ref="H43:H46" si="6">SUM(E43:G43)</f>
        <v>0</v>
      </c>
    </row>
    <row r="44" spans="1:8" x14ac:dyDescent="0.2">
      <c r="A44" s="139" t="s">
        <v>132</v>
      </c>
      <c r="B44" s="147">
        <f t="shared" si="4"/>
        <v>0</v>
      </c>
      <c r="C44" s="159"/>
      <c r="D44" s="150"/>
      <c r="E44" s="158">
        <f t="shared" si="5"/>
        <v>0</v>
      </c>
      <c r="F44" s="161">
        <v>0</v>
      </c>
      <c r="G44" s="161">
        <v>0</v>
      </c>
      <c r="H44" s="138">
        <f t="shared" si="6"/>
        <v>0</v>
      </c>
    </row>
    <row r="45" spans="1:8" x14ac:dyDescent="0.2">
      <c r="A45" s="139" t="s">
        <v>133</v>
      </c>
      <c r="B45" s="147">
        <f t="shared" si="4"/>
        <v>0</v>
      </c>
      <c r="C45" s="159"/>
      <c r="D45" s="150"/>
      <c r="E45" s="158">
        <f t="shared" si="5"/>
        <v>0</v>
      </c>
      <c r="F45" s="161">
        <v>0</v>
      </c>
      <c r="G45" s="161">
        <v>0</v>
      </c>
      <c r="H45" s="138">
        <f t="shared" si="6"/>
        <v>0</v>
      </c>
    </row>
    <row r="46" spans="1:8" x14ac:dyDescent="0.2">
      <c r="A46" s="160" t="s">
        <v>134</v>
      </c>
      <c r="B46" s="139" t="s">
        <v>135</v>
      </c>
      <c r="C46" s="159"/>
      <c r="D46" s="150"/>
      <c r="E46" s="158">
        <f>SUM(E42:E45)</f>
        <v>405753.76050000003</v>
      </c>
      <c r="F46" s="158">
        <f>SUM(F42:F45)</f>
        <v>0</v>
      </c>
      <c r="G46" s="158">
        <f t="shared" ref="G46" si="7">SUM(G42:G45)</f>
        <v>0</v>
      </c>
      <c r="H46" s="138">
        <f t="shared" si="6"/>
        <v>405753.76050000003</v>
      </c>
    </row>
    <row r="47" spans="1:8" x14ac:dyDescent="0.2">
      <c r="A47" s="105"/>
      <c r="B47" s="85"/>
      <c r="C47" s="85"/>
      <c r="D47" s="85"/>
      <c r="E47" s="131"/>
      <c r="F47" s="132"/>
      <c r="G47" s="132"/>
      <c r="H47" s="133"/>
    </row>
    <row r="48" spans="1:8" x14ac:dyDescent="0.2">
      <c r="A48" s="386" t="s">
        <v>136</v>
      </c>
      <c r="B48" s="387"/>
      <c r="C48" s="387"/>
      <c r="D48" s="387"/>
      <c r="E48" s="387"/>
      <c r="F48" s="387"/>
      <c r="G48" s="387"/>
      <c r="H48" s="388"/>
    </row>
    <row r="49" spans="1:10" x14ac:dyDescent="0.2">
      <c r="A49" s="91"/>
      <c r="B49" s="91"/>
      <c r="C49" s="106"/>
      <c r="D49" s="107" t="s">
        <v>137</v>
      </c>
      <c r="E49" s="107" t="s">
        <v>138</v>
      </c>
      <c r="F49" s="107" t="s">
        <v>139</v>
      </c>
      <c r="G49" s="107" t="s">
        <v>140</v>
      </c>
      <c r="H49" s="107" t="s">
        <v>141</v>
      </c>
    </row>
    <row r="50" spans="1:10" x14ac:dyDescent="0.2">
      <c r="A50" s="101" t="s">
        <v>142</v>
      </c>
      <c r="B50" s="98" t="s">
        <v>95</v>
      </c>
      <c r="C50" s="162"/>
      <c r="D50" s="108">
        <f>'4. Summary Budget'!N19</f>
        <v>80000</v>
      </c>
      <c r="E50" s="109">
        <f>'4. Summary Budget'!B19</f>
        <v>12146.875</v>
      </c>
      <c r="F50" s="109">
        <f>'4. Summary Budget'!E19</f>
        <v>16746.875</v>
      </c>
      <c r="G50" s="109">
        <f>'4. Summary Budget'!H19</f>
        <v>25553.125</v>
      </c>
      <c r="H50" s="109">
        <f>'4. Summary Budget'!K19</f>
        <v>25553.125</v>
      </c>
      <c r="I50" s="110"/>
      <c r="J50" s="111"/>
    </row>
    <row r="51" spans="1:10" x14ac:dyDescent="0.2">
      <c r="A51" s="105" t="s">
        <v>143</v>
      </c>
      <c r="B51" s="83" t="s">
        <v>144</v>
      </c>
      <c r="C51" s="85"/>
      <c r="D51" s="108">
        <f>'4. Summary Budget'!O19</f>
        <v>98245</v>
      </c>
      <c r="E51" s="109">
        <f>'4. Summary Budget'!C19</f>
        <v>12491.875</v>
      </c>
      <c r="F51" s="109">
        <f>'4. Summary Budget'!F19</f>
        <v>12146.875</v>
      </c>
      <c r="G51" s="109">
        <f>'4. Summary Budget'!I19</f>
        <v>36803.125</v>
      </c>
      <c r="H51" s="109">
        <f>'4. Summary Budget'!L19</f>
        <v>36803.125</v>
      </c>
    </row>
    <row r="52" spans="1:10" x14ac:dyDescent="0.2">
      <c r="A52" s="105" t="s">
        <v>145</v>
      </c>
      <c r="B52" s="83" t="s">
        <v>146</v>
      </c>
      <c r="C52" s="85"/>
      <c r="D52" s="108">
        <f>SUM(D50:D51)</f>
        <v>178245</v>
      </c>
      <c r="E52" s="108">
        <f>SUM(E50:E51)</f>
        <v>24638.75</v>
      </c>
      <c r="F52" s="89">
        <f>SUM(F50:F51)</f>
        <v>28893.75</v>
      </c>
      <c r="G52" s="89">
        <f>SUM(G50:G51)</f>
        <v>62356.25</v>
      </c>
      <c r="H52" s="89">
        <f>SUM(H50:H51)</f>
        <v>62356.25</v>
      </c>
    </row>
    <row r="53" spans="1:10" x14ac:dyDescent="0.2">
      <c r="A53" s="105"/>
      <c r="B53" s="85"/>
      <c r="C53" s="85"/>
      <c r="D53" s="134"/>
      <c r="E53" s="134"/>
      <c r="F53" s="132"/>
      <c r="G53" s="132"/>
      <c r="H53" s="133"/>
    </row>
    <row r="54" spans="1:10" x14ac:dyDescent="0.2">
      <c r="A54" s="386" t="s">
        <v>147</v>
      </c>
      <c r="B54" s="387"/>
      <c r="C54" s="387"/>
      <c r="D54" s="387"/>
      <c r="E54" s="387"/>
      <c r="F54" s="387"/>
      <c r="G54" s="387"/>
      <c r="H54" s="388"/>
    </row>
    <row r="55" spans="1:10" x14ac:dyDescent="0.2">
      <c r="A55" s="406" t="s">
        <v>125</v>
      </c>
      <c r="B55" s="412"/>
      <c r="C55" s="412"/>
      <c r="D55" s="407"/>
      <c r="E55" s="93" t="s">
        <v>148</v>
      </c>
      <c r="F55" s="94"/>
      <c r="G55" s="94"/>
      <c r="H55" s="95"/>
    </row>
    <row r="56" spans="1:10" x14ac:dyDescent="0.2">
      <c r="A56" s="410"/>
      <c r="B56" s="413"/>
      <c r="C56" s="413"/>
      <c r="D56" s="411"/>
      <c r="E56" s="97" t="s">
        <v>149</v>
      </c>
      <c r="F56" s="97" t="s">
        <v>150</v>
      </c>
      <c r="G56" s="97" t="s">
        <v>151</v>
      </c>
      <c r="H56" s="97" t="s">
        <v>152</v>
      </c>
    </row>
    <row r="57" spans="1:10" ht="68" x14ac:dyDescent="0.2">
      <c r="A57" s="98" t="s">
        <v>153</v>
      </c>
      <c r="B57" s="163" t="str">
        <f>B42</f>
        <v>2024 Wood Innovations Funding Opportunity, USDA-FS-WOOD INNOVATIONS-2024</v>
      </c>
      <c r="C57" s="100"/>
      <c r="D57" s="99"/>
      <c r="E57" s="165">
        <f>'4. Summary Budget'!N19</f>
        <v>80000</v>
      </c>
      <c r="F57" s="165">
        <f>'4. Summary Budget'!Q19</f>
        <v>109680.5</v>
      </c>
      <c r="G57" s="165">
        <f>'4. Summary Budget'!T19</f>
        <v>112634.54000000001</v>
      </c>
      <c r="H57" s="165">
        <v>0</v>
      </c>
    </row>
    <row r="58" spans="1:10" x14ac:dyDescent="0.2">
      <c r="A58" s="83" t="s">
        <v>154</v>
      </c>
      <c r="B58" s="98">
        <f>B43</f>
        <v>0</v>
      </c>
      <c r="C58" s="85"/>
      <c r="D58" s="84"/>
      <c r="E58" s="164">
        <v>0</v>
      </c>
      <c r="F58" s="164">
        <v>0</v>
      </c>
      <c r="G58" s="164">
        <v>0</v>
      </c>
      <c r="H58" s="164">
        <v>0</v>
      </c>
    </row>
    <row r="59" spans="1:10" x14ac:dyDescent="0.2">
      <c r="A59" s="83" t="s">
        <v>155</v>
      </c>
      <c r="B59" s="98">
        <f>B44</f>
        <v>0</v>
      </c>
      <c r="C59" s="85"/>
      <c r="D59" s="84"/>
      <c r="E59" s="164">
        <v>0</v>
      </c>
      <c r="F59" s="164">
        <v>0</v>
      </c>
      <c r="G59" s="164">
        <v>0</v>
      </c>
      <c r="H59" s="164">
        <v>0</v>
      </c>
    </row>
    <row r="60" spans="1:10" x14ac:dyDescent="0.2">
      <c r="A60" s="83" t="s">
        <v>156</v>
      </c>
      <c r="B60" s="98">
        <f>B45</f>
        <v>0</v>
      </c>
      <c r="C60" s="85"/>
      <c r="D60" s="84"/>
      <c r="E60" s="164">
        <v>0</v>
      </c>
      <c r="F60" s="164">
        <v>0</v>
      </c>
      <c r="G60" s="164">
        <v>0</v>
      </c>
      <c r="H60" s="164">
        <v>0</v>
      </c>
    </row>
    <row r="61" spans="1:10" x14ac:dyDescent="0.2">
      <c r="A61" s="105" t="s">
        <v>157</v>
      </c>
      <c r="B61" s="83" t="s">
        <v>158</v>
      </c>
      <c r="C61" s="85"/>
      <c r="D61" s="84"/>
      <c r="E61" s="89">
        <f>SUM(E57:E60)</f>
        <v>80000</v>
      </c>
      <c r="F61" s="89">
        <f>SUM(F57:F60)</f>
        <v>109680.5</v>
      </c>
      <c r="G61" s="89">
        <f>SUM(G57:G60)</f>
        <v>112634.54000000001</v>
      </c>
      <c r="H61" s="89">
        <f>SUM(H57:H60)</f>
        <v>0</v>
      </c>
    </row>
    <row r="62" spans="1:10" x14ac:dyDescent="0.2">
      <c r="A62" s="105"/>
      <c r="B62" s="85"/>
      <c r="C62" s="85"/>
      <c r="D62" s="85"/>
      <c r="E62" s="132"/>
      <c r="F62" s="132"/>
      <c r="G62" s="132"/>
      <c r="H62" s="133"/>
    </row>
    <row r="63" spans="1:10" x14ac:dyDescent="0.2">
      <c r="A63" s="386" t="s">
        <v>159</v>
      </c>
      <c r="B63" s="387"/>
      <c r="C63" s="387"/>
      <c r="D63" s="387"/>
      <c r="E63" s="387"/>
      <c r="F63" s="387"/>
      <c r="G63" s="387"/>
      <c r="H63" s="388"/>
    </row>
    <row r="64" spans="1:10" ht="115" customHeight="1" x14ac:dyDescent="0.2">
      <c r="A64" s="166">
        <v>21</v>
      </c>
      <c r="B64" s="166" t="s">
        <v>160</v>
      </c>
      <c r="C64" s="400" t="s">
        <v>225</v>
      </c>
      <c r="D64" s="401"/>
      <c r="E64" s="402" t="s">
        <v>161</v>
      </c>
      <c r="F64" s="403"/>
      <c r="G64" s="400" t="s">
        <v>199</v>
      </c>
      <c r="H64" s="401"/>
      <c r="I64" s="90"/>
    </row>
    <row r="65" spans="1:8" x14ac:dyDescent="0.2">
      <c r="A65" s="147">
        <v>23</v>
      </c>
      <c r="B65" s="147" t="s">
        <v>162</v>
      </c>
      <c r="C65" s="392"/>
      <c r="D65" s="392"/>
      <c r="E65" s="392"/>
      <c r="F65" s="392"/>
      <c r="G65" s="392"/>
      <c r="H65" s="393"/>
    </row>
    <row r="68" spans="1:8" x14ac:dyDescent="0.2">
      <c r="H68" s="90"/>
    </row>
  </sheetData>
  <sheetProtection sheet="1" objects="1" scenarios="1"/>
  <mergeCells count="20">
    <mergeCell ref="A54:H54"/>
    <mergeCell ref="A55:D55"/>
    <mergeCell ref="A56:D56"/>
    <mergeCell ref="A63:H63"/>
    <mergeCell ref="A40:H40"/>
    <mergeCell ref="A41:D41"/>
    <mergeCell ref="A48:H48"/>
    <mergeCell ref="C65:H65"/>
    <mergeCell ref="A6:H6"/>
    <mergeCell ref="A23:H23"/>
    <mergeCell ref="A10:H10"/>
    <mergeCell ref="A8:H8"/>
    <mergeCell ref="C64:D64"/>
    <mergeCell ref="G64:H64"/>
    <mergeCell ref="E64:F64"/>
    <mergeCell ref="A12:H12"/>
    <mergeCell ref="A13:B13"/>
    <mergeCell ref="A14:B14"/>
    <mergeCell ref="A15:B15"/>
    <mergeCell ref="A16:B16"/>
  </mergeCells>
  <hyperlinks>
    <hyperlink ref="A10:H10" r:id="rId1" display="PLEASE SEE GRANTS.GOV INSTRUCTIONS FOR COMPLETING SF424A FOR NON-CONSTRUCTION PROGRAMS" xr:uid="{FA453858-D18B-0540-8C4B-11B1F903CFD7}"/>
  </hyperlinks>
  <pageMargins left="0.7" right="0.7" top="0.75" bottom="0.75" header="0.3" footer="0.3"/>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ECA68-9456-A942-8047-38C64568293C}">
  <sheetPr>
    <tabColor rgb="FFFF0000"/>
  </sheetPr>
  <dimension ref="A1:O29"/>
  <sheetViews>
    <sheetView topLeftCell="A4" workbookViewId="0">
      <selection activeCell="F37" sqref="F37"/>
    </sheetView>
  </sheetViews>
  <sheetFormatPr baseColWidth="10" defaultColWidth="11.5" defaultRowHeight="15" x14ac:dyDescent="0.2"/>
  <cols>
    <col min="1" max="1" width="15.83203125" customWidth="1"/>
    <col min="3" max="3" width="12.83203125" customWidth="1"/>
    <col min="6" max="6" width="15.1640625" customWidth="1"/>
  </cols>
  <sheetData>
    <row r="1" spans="1:15" x14ac:dyDescent="0.2">
      <c r="A1" s="1" t="s">
        <v>26</v>
      </c>
      <c r="B1" s="1" t="s">
        <v>27</v>
      </c>
      <c r="C1" s="1" t="s">
        <v>28</v>
      </c>
      <c r="D1" s="1" t="s">
        <v>29</v>
      </c>
      <c r="E1" s="1" t="s">
        <v>30</v>
      </c>
      <c r="F1" s="1" t="s">
        <v>31</v>
      </c>
      <c r="G1" s="1" t="s">
        <v>32</v>
      </c>
      <c r="I1" s="57"/>
      <c r="J1" s="58"/>
      <c r="K1" s="58"/>
      <c r="L1" s="58"/>
      <c r="M1" s="58"/>
      <c r="N1" s="58"/>
      <c r="O1" s="58"/>
    </row>
    <row r="2" spans="1:15" x14ac:dyDescent="0.2">
      <c r="A2" s="28">
        <v>0</v>
      </c>
      <c r="B2" t="s">
        <v>33</v>
      </c>
      <c r="C2" t="s">
        <v>34</v>
      </c>
      <c r="D2" t="s">
        <v>35</v>
      </c>
      <c r="E2" t="s">
        <v>36</v>
      </c>
      <c r="F2" t="s">
        <v>37</v>
      </c>
      <c r="G2" t="s">
        <v>38</v>
      </c>
      <c r="I2" s="57"/>
      <c r="J2" s="58"/>
      <c r="K2" s="58"/>
      <c r="L2" s="58"/>
      <c r="M2" s="58"/>
      <c r="N2" s="58"/>
      <c r="O2" s="58"/>
    </row>
    <row r="3" spans="1:15" x14ac:dyDescent="0.2">
      <c r="A3" s="28">
        <v>0.01</v>
      </c>
      <c r="B3" t="s">
        <v>39</v>
      </c>
      <c r="C3" t="s">
        <v>39</v>
      </c>
      <c r="D3" t="s">
        <v>33</v>
      </c>
      <c r="E3" t="s">
        <v>33</v>
      </c>
      <c r="F3" t="s">
        <v>40</v>
      </c>
      <c r="G3" t="s">
        <v>33</v>
      </c>
      <c r="I3" s="57"/>
      <c r="J3" s="58"/>
      <c r="K3" s="58"/>
      <c r="L3" s="58"/>
      <c r="M3" s="58"/>
      <c r="N3" s="58"/>
      <c r="O3" s="58"/>
    </row>
    <row r="4" spans="1:15" x14ac:dyDescent="0.2">
      <c r="A4" s="28">
        <v>0.02</v>
      </c>
      <c r="B4" t="s">
        <v>41</v>
      </c>
      <c r="C4" t="s">
        <v>33</v>
      </c>
      <c r="D4" t="s">
        <v>37</v>
      </c>
      <c r="E4" t="s">
        <v>37</v>
      </c>
      <c r="F4" t="s">
        <v>42</v>
      </c>
      <c r="G4" t="s">
        <v>37</v>
      </c>
      <c r="I4" s="57"/>
      <c r="J4" s="58"/>
      <c r="K4" s="58"/>
      <c r="L4" s="58"/>
      <c r="M4" s="58"/>
      <c r="N4" s="58"/>
      <c r="O4" s="58"/>
    </row>
    <row r="5" spans="1:15" x14ac:dyDescent="0.2">
      <c r="A5" s="28">
        <v>0.03</v>
      </c>
      <c r="B5" t="s">
        <v>43</v>
      </c>
      <c r="C5" t="s">
        <v>41</v>
      </c>
      <c r="D5" t="s">
        <v>45</v>
      </c>
      <c r="E5" t="s">
        <v>45</v>
      </c>
      <c r="F5" s="56" t="s">
        <v>46</v>
      </c>
      <c r="G5" t="s">
        <v>47</v>
      </c>
      <c r="I5" s="57"/>
      <c r="J5" s="58"/>
      <c r="K5" s="58"/>
      <c r="L5" s="58"/>
      <c r="M5" s="58"/>
      <c r="N5" s="58"/>
      <c r="O5" s="58"/>
    </row>
    <row r="6" spans="1:15" x14ac:dyDescent="0.2">
      <c r="A6" s="28">
        <v>0.04</v>
      </c>
      <c r="B6" t="s">
        <v>48</v>
      </c>
      <c r="C6" t="s">
        <v>43</v>
      </c>
      <c r="D6" t="s">
        <v>57</v>
      </c>
      <c r="E6" t="s">
        <v>50</v>
      </c>
      <c r="F6" s="56" t="s">
        <v>51</v>
      </c>
      <c r="G6" t="s">
        <v>52</v>
      </c>
      <c r="I6" s="57"/>
      <c r="J6" s="58"/>
      <c r="K6" s="58"/>
      <c r="L6" s="58"/>
      <c r="M6" s="58"/>
      <c r="N6" s="58"/>
      <c r="O6" s="58"/>
    </row>
    <row r="7" spans="1:15" x14ac:dyDescent="0.2">
      <c r="A7" s="28">
        <v>0.05</v>
      </c>
      <c r="C7" t="s">
        <v>48</v>
      </c>
      <c r="D7" t="s">
        <v>44</v>
      </c>
      <c r="E7" t="s">
        <v>54</v>
      </c>
      <c r="F7" s="56" t="s">
        <v>55</v>
      </c>
      <c r="G7" t="s">
        <v>56</v>
      </c>
      <c r="I7" s="57"/>
      <c r="J7" s="58"/>
      <c r="K7" s="58"/>
      <c r="L7" s="58"/>
      <c r="M7" s="58"/>
      <c r="N7" s="58"/>
      <c r="O7" s="58"/>
    </row>
    <row r="8" spans="1:15" x14ac:dyDescent="0.2">
      <c r="A8" s="28">
        <v>0.06</v>
      </c>
      <c r="D8" t="s">
        <v>49</v>
      </c>
      <c r="E8" s="27" t="s">
        <v>57</v>
      </c>
      <c r="F8" t="s">
        <v>58</v>
      </c>
      <c r="G8" t="s">
        <v>59</v>
      </c>
      <c r="I8" s="57"/>
      <c r="J8" s="58"/>
      <c r="K8" s="58"/>
      <c r="L8" s="58"/>
      <c r="M8" s="58"/>
      <c r="N8" s="58"/>
      <c r="O8" s="58"/>
    </row>
    <row r="9" spans="1:15" x14ac:dyDescent="0.2">
      <c r="A9" s="28">
        <v>7.0000000000000007E-2</v>
      </c>
      <c r="D9" t="s">
        <v>53</v>
      </c>
      <c r="E9" t="s">
        <v>41</v>
      </c>
      <c r="F9" t="s">
        <v>48</v>
      </c>
      <c r="G9" t="s">
        <v>48</v>
      </c>
      <c r="I9" s="57"/>
      <c r="J9" s="58"/>
      <c r="K9" s="58"/>
      <c r="L9" s="58"/>
      <c r="M9" s="58"/>
      <c r="N9" s="58"/>
      <c r="O9" s="58"/>
    </row>
    <row r="10" spans="1:15" x14ac:dyDescent="0.2">
      <c r="A10" s="28">
        <v>0.08</v>
      </c>
      <c r="D10" t="s">
        <v>47</v>
      </c>
      <c r="E10" t="s">
        <v>62</v>
      </c>
      <c r="F10" s="56"/>
      <c r="I10" s="57"/>
      <c r="J10" s="57"/>
      <c r="K10" s="57"/>
      <c r="L10" s="57"/>
      <c r="M10" s="57"/>
      <c r="N10" s="57"/>
      <c r="O10" s="57"/>
    </row>
    <row r="11" spans="1:15" x14ac:dyDescent="0.2">
      <c r="A11" s="28">
        <v>0.09</v>
      </c>
      <c r="D11" t="s">
        <v>60</v>
      </c>
      <c r="E11" t="s">
        <v>63</v>
      </c>
      <c r="I11" s="57"/>
      <c r="J11" s="57"/>
      <c r="K11" s="57"/>
      <c r="L11" s="57"/>
      <c r="M11" s="57"/>
      <c r="N11" s="57"/>
      <c r="O11" s="57"/>
    </row>
    <row r="12" spans="1:15" x14ac:dyDescent="0.2">
      <c r="A12" s="28">
        <v>0.1</v>
      </c>
      <c r="D12" t="s">
        <v>61</v>
      </c>
      <c r="E12" t="s">
        <v>43</v>
      </c>
      <c r="I12" s="57"/>
      <c r="J12" s="57"/>
      <c r="K12" s="57"/>
      <c r="L12" s="57"/>
      <c r="M12" s="57"/>
      <c r="N12" s="57"/>
      <c r="O12" s="57"/>
    </row>
    <row r="13" spans="1:15" x14ac:dyDescent="0.2">
      <c r="A13" s="28">
        <v>0.11</v>
      </c>
      <c r="D13" t="s">
        <v>48</v>
      </c>
      <c r="E13" t="s">
        <v>48</v>
      </c>
      <c r="I13" s="57"/>
      <c r="J13" s="57"/>
      <c r="K13" s="57"/>
      <c r="L13" s="57"/>
      <c r="M13" s="57"/>
      <c r="N13" s="57"/>
      <c r="O13" s="57"/>
    </row>
    <row r="14" spans="1:15" x14ac:dyDescent="0.2">
      <c r="A14" s="28">
        <v>0.12</v>
      </c>
      <c r="I14" s="57"/>
      <c r="J14" s="57"/>
      <c r="K14" s="57"/>
      <c r="L14" s="57"/>
      <c r="M14" s="57"/>
      <c r="N14" s="57"/>
      <c r="O14" s="57"/>
    </row>
    <row r="15" spans="1:15" x14ac:dyDescent="0.2">
      <c r="A15" s="28">
        <v>0.13</v>
      </c>
      <c r="I15" s="57"/>
      <c r="J15" s="57"/>
      <c r="K15" s="57"/>
      <c r="L15" s="57"/>
      <c r="M15" s="57"/>
      <c r="N15" s="57"/>
      <c r="O15" s="57"/>
    </row>
    <row r="16" spans="1:15" x14ac:dyDescent="0.2">
      <c r="A16" s="28">
        <v>0.14000000000000001</v>
      </c>
      <c r="I16" s="57"/>
      <c r="J16" s="57"/>
      <c r="K16" s="57"/>
      <c r="L16" s="57"/>
      <c r="M16" s="57"/>
      <c r="N16" s="57"/>
      <c r="O16" s="57"/>
    </row>
    <row r="17" spans="1:15" x14ac:dyDescent="0.2">
      <c r="A17" s="28">
        <v>0.15</v>
      </c>
      <c r="I17" s="57"/>
      <c r="J17" s="57"/>
      <c r="K17" s="57"/>
      <c r="L17" s="57"/>
      <c r="M17" s="57"/>
      <c r="N17" s="57"/>
      <c r="O17" s="57"/>
    </row>
    <row r="18" spans="1:15" x14ac:dyDescent="0.2">
      <c r="A18" s="28">
        <v>0.16</v>
      </c>
      <c r="I18" s="57"/>
      <c r="J18" s="57"/>
      <c r="K18" s="57"/>
      <c r="L18" s="57"/>
      <c r="M18" s="57"/>
      <c r="N18" s="57"/>
      <c r="O18" s="57"/>
    </row>
    <row r="19" spans="1:15" x14ac:dyDescent="0.2">
      <c r="A19" s="28">
        <v>0.17</v>
      </c>
      <c r="I19" s="57"/>
      <c r="J19" s="57"/>
      <c r="K19" s="57"/>
      <c r="L19" s="57"/>
      <c r="M19" s="57"/>
      <c r="N19" s="57"/>
      <c r="O19" s="57"/>
    </row>
    <row r="20" spans="1:15" x14ac:dyDescent="0.2">
      <c r="A20" s="28">
        <v>0.18</v>
      </c>
      <c r="I20" s="57"/>
      <c r="J20" s="57"/>
      <c r="K20" s="57"/>
      <c r="L20" s="57"/>
      <c r="M20" s="57"/>
      <c r="N20" s="57"/>
      <c r="O20" s="57"/>
    </row>
    <row r="21" spans="1:15" x14ac:dyDescent="0.2">
      <c r="A21" s="28">
        <v>0.19</v>
      </c>
      <c r="I21" s="57"/>
      <c r="J21" s="57"/>
      <c r="K21" s="57"/>
      <c r="L21" s="57"/>
      <c r="M21" s="57"/>
      <c r="N21" s="57"/>
      <c r="O21" s="57"/>
    </row>
    <row r="22" spans="1:15" x14ac:dyDescent="0.2">
      <c r="A22" s="28">
        <v>0.2</v>
      </c>
      <c r="I22" s="57"/>
      <c r="J22" s="57"/>
      <c r="K22" s="57"/>
      <c r="L22" s="57"/>
      <c r="M22" s="57"/>
      <c r="N22" s="57"/>
      <c r="O22" s="57"/>
    </row>
    <row r="23" spans="1:15" x14ac:dyDescent="0.2">
      <c r="A23" s="28"/>
      <c r="I23" s="57"/>
      <c r="J23" s="57"/>
      <c r="K23" s="57"/>
      <c r="L23" s="57"/>
      <c r="M23" s="57"/>
      <c r="N23" s="57"/>
      <c r="O23" s="57"/>
    </row>
    <row r="24" spans="1:15" x14ac:dyDescent="0.2">
      <c r="I24" s="57"/>
      <c r="J24" s="57"/>
      <c r="K24" s="57"/>
      <c r="L24" s="57"/>
      <c r="M24" s="57"/>
      <c r="N24" s="57"/>
      <c r="O24" s="57"/>
    </row>
    <row r="25" spans="1:15" x14ac:dyDescent="0.2">
      <c r="I25" s="57"/>
      <c r="J25" s="57"/>
      <c r="K25" s="57"/>
      <c r="L25" s="57"/>
      <c r="M25" s="57"/>
      <c r="N25" s="57"/>
      <c r="O25" s="57"/>
    </row>
    <row r="26" spans="1:15" x14ac:dyDescent="0.2">
      <c r="I26" s="57"/>
      <c r="J26" s="57"/>
      <c r="K26" s="57"/>
      <c r="L26" s="57"/>
      <c r="M26" s="57"/>
      <c r="N26" s="57"/>
      <c r="O26" s="57"/>
    </row>
    <row r="27" spans="1:15" x14ac:dyDescent="0.2">
      <c r="I27" s="57"/>
      <c r="J27" s="57"/>
      <c r="K27" s="57"/>
      <c r="L27" s="57"/>
      <c r="M27" s="57"/>
      <c r="N27" s="57"/>
      <c r="O27" s="57"/>
    </row>
    <row r="28" spans="1:15" x14ac:dyDescent="0.2">
      <c r="I28" s="57"/>
      <c r="J28" s="57"/>
      <c r="K28" s="57"/>
      <c r="L28" s="57"/>
      <c r="M28" s="57"/>
      <c r="N28" s="57"/>
      <c r="O28" s="57"/>
    </row>
    <row r="29" spans="1:15" x14ac:dyDescent="0.2">
      <c r="I29" s="57"/>
      <c r="J29" s="57"/>
      <c r="K29" s="57"/>
      <c r="L29" s="57"/>
      <c r="M29" s="57"/>
      <c r="N29" s="57"/>
      <c r="O29" s="57"/>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72EE1584629A4CA726538BFD14987E" ma:contentTypeVersion="1" ma:contentTypeDescription="Create a new document." ma:contentTypeScope="" ma:versionID="9a5885b0e73775e8480cb1ba0b2584bb">
  <xsd:schema xmlns:xsd="http://www.w3.org/2001/XMLSchema" xmlns:xs="http://www.w3.org/2001/XMLSchema" xmlns:p="http://schemas.microsoft.com/office/2006/metadata/properties" xmlns:ns3="33c3b96b-122c-4b54-a85c-64d1492c9554" targetNamespace="http://schemas.microsoft.com/office/2006/metadata/properties" ma:root="true" ma:fieldsID="39b14944b921ba35d0a2455187fce704" ns3:_="">
    <xsd:import namespace="33c3b96b-122c-4b54-a85c-64d1492c9554"/>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c3b96b-122c-4b54-a85c-64d1492c955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B024CC-265B-4467-B477-248A727EA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c3b96b-122c-4b54-a85c-64d1492c95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7D5F86-7548-4F9D-9B9D-741A7204B16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6D01421-02C5-4A8B-9A0A-48B577D00A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1. Instructions - READ FIRST</vt:lpstr>
      <vt:lpstr>2. NOFO Overview</vt:lpstr>
      <vt:lpstr>3. Detailed Budget</vt:lpstr>
      <vt:lpstr>4. Summary Budget</vt:lpstr>
      <vt:lpstr>5. Application Budget Tables</vt:lpstr>
      <vt:lpstr>6. SF-424A Worksheet</vt:lpstr>
      <vt:lpstr>Menus</vt:lpstr>
    </vt:vector>
  </TitlesOfParts>
  <Manager/>
  <Company>Catholic Relief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USAID FAIR Budget Template</dc:title>
  <dc:subject/>
  <dc:creator/>
  <cp:keywords/>
  <dc:description/>
  <cp:lastModifiedBy>Christopher Sacco</cp:lastModifiedBy>
  <cp:revision/>
  <dcterms:created xsi:type="dcterms:W3CDTF">2011-08-18T20:48:44Z</dcterms:created>
  <dcterms:modified xsi:type="dcterms:W3CDTF">2026-03-18T12:47:49Z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0x0101003272EE1584629A4CA726538BFD14987E</vt:lpwstr>
  </property>
</Properties>
</file>